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8_{039213BB-86E3-43A6-8D46-CE091FFA9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ation format" sheetId="10" r:id="rId1"/>
  </sheets>
  <calcPr calcId="191029"/>
</workbook>
</file>

<file path=xl/calcChain.xml><?xml version="1.0" encoding="utf-8"?>
<calcChain xmlns="http://schemas.openxmlformats.org/spreadsheetml/2006/main">
  <c r="P6" i="10" l="1"/>
  <c r="G27" i="10"/>
  <c r="O6" i="10"/>
  <c r="G63" i="10"/>
  <c r="G19" i="10"/>
  <c r="H20" i="10"/>
  <c r="N51" i="10" s="1"/>
  <c r="P48" i="10"/>
  <c r="O48" i="10"/>
  <c r="E11" i="10"/>
  <c r="E12" i="10"/>
  <c r="E13" i="10"/>
  <c r="E14" i="10"/>
  <c r="E15" i="10"/>
  <c r="E27" i="10" s="1"/>
  <c r="E16" i="10"/>
  <c r="E28" i="10" s="1"/>
  <c r="E40" i="10" s="1"/>
  <c r="E52" i="10" s="1"/>
  <c r="E64" i="10" s="1"/>
  <c r="E76" i="10" s="1"/>
  <c r="J19" i="10"/>
  <c r="N49" i="10" l="1"/>
  <c r="G21" i="10"/>
  <c r="G33" i="10" s="1"/>
  <c r="G45" i="10" s="1"/>
  <c r="G57" i="10" s="1"/>
  <c r="G69" i="10" s="1"/>
  <c r="G20" i="10"/>
  <c r="G32" i="10" s="1"/>
  <c r="G44" i="10" s="1"/>
  <c r="G56" i="10" s="1"/>
  <c r="G68" i="10" s="1"/>
  <c r="J55" i="10"/>
  <c r="J43" i="10"/>
  <c r="J67" i="10"/>
  <c r="K67" i="10"/>
  <c r="S48" i="10" s="1"/>
  <c r="V48" i="10" s="1"/>
  <c r="K55" i="10"/>
  <c r="R48" i="10" s="1"/>
  <c r="U48" i="10" s="1"/>
  <c r="K43" i="10"/>
  <c r="Q48" i="10" s="1"/>
  <c r="T48" i="10" s="1"/>
  <c r="J31" i="10"/>
  <c r="E68" i="10"/>
  <c r="E56" i="10"/>
  <c r="E44" i="10"/>
  <c r="E32" i="10"/>
  <c r="E20" i="10"/>
  <c r="E21" i="10"/>
  <c r="E33" i="10" s="1"/>
  <c r="E45" i="10" s="1"/>
  <c r="E57" i="10" s="1"/>
  <c r="E69" i="10" s="1"/>
  <c r="E22" i="10"/>
  <c r="E23" i="10"/>
  <c r="E35" i="10" s="1"/>
  <c r="E47" i="10" s="1"/>
  <c r="E59" i="10" s="1"/>
  <c r="E71" i="10" s="1"/>
  <c r="E24" i="10"/>
  <c r="E36" i="10" s="1"/>
  <c r="E48" i="10" s="1"/>
  <c r="E60" i="10" s="1"/>
  <c r="E72" i="10" s="1"/>
  <c r="E25" i="10"/>
  <c r="E37" i="10" s="1"/>
  <c r="E49" i="10" s="1"/>
  <c r="E61" i="10" s="1"/>
  <c r="E73" i="10" s="1"/>
  <c r="E26" i="10"/>
  <c r="E38" i="10" s="1"/>
  <c r="E50" i="10" s="1"/>
  <c r="E62" i="10" s="1"/>
  <c r="E74" i="10" s="1"/>
  <c r="E39" i="10"/>
  <c r="F33" i="10"/>
  <c r="F45" i="10" s="1"/>
  <c r="F57" i="10" s="1"/>
  <c r="F69" i="10" s="1"/>
  <c r="F34" i="10"/>
  <c r="F46" i="10" s="1"/>
  <c r="F58" i="10" s="1"/>
  <c r="F70" i="10" s="1"/>
  <c r="F23" i="10"/>
  <c r="F35" i="10" s="1"/>
  <c r="F47" i="10" s="1"/>
  <c r="F59" i="10" s="1"/>
  <c r="F71" i="10" s="1"/>
  <c r="F24" i="10"/>
  <c r="F36" i="10" s="1"/>
  <c r="F48" i="10" s="1"/>
  <c r="F60" i="10" s="1"/>
  <c r="F72" i="10" s="1"/>
  <c r="F25" i="10"/>
  <c r="F37" i="10" s="1"/>
  <c r="F49" i="10" s="1"/>
  <c r="F61" i="10" s="1"/>
  <c r="F73" i="10" s="1"/>
  <c r="F26" i="10"/>
  <c r="F38" i="10" s="1"/>
  <c r="F50" i="10" s="1"/>
  <c r="F62" i="10" s="1"/>
  <c r="F74" i="10" s="1"/>
  <c r="F27" i="10"/>
  <c r="F39" i="10" s="1"/>
  <c r="F51" i="10" s="1"/>
  <c r="F63" i="10" s="1"/>
  <c r="F75" i="10" s="1"/>
  <c r="G26" i="10"/>
  <c r="G38" i="10" s="1"/>
  <c r="G50" i="10" s="1"/>
  <c r="G62" i="10" s="1"/>
  <c r="G74" i="10" s="1"/>
  <c r="G25" i="10"/>
  <c r="G37" i="10" s="1"/>
  <c r="G49" i="10" s="1"/>
  <c r="G61" i="10" s="1"/>
  <c r="G73" i="10" s="1"/>
  <c r="G24" i="10"/>
  <c r="G36" i="10" s="1"/>
  <c r="G48" i="10" s="1"/>
  <c r="G60" i="10" s="1"/>
  <c r="G72" i="10" s="1"/>
  <c r="G23" i="10"/>
  <c r="G35" i="10" s="1"/>
  <c r="G47" i="10" s="1"/>
  <c r="G59" i="10" s="1"/>
  <c r="G71" i="10" s="1"/>
  <c r="G22" i="10"/>
  <c r="G34" i="10" s="1"/>
  <c r="G46" i="10" s="1"/>
  <c r="G58" i="10" s="1"/>
  <c r="G70" i="10" s="1"/>
  <c r="H21" i="10" l="1"/>
  <c r="K20" i="10"/>
  <c r="O49" i="10" s="1"/>
  <c r="O51" i="10" s="1"/>
  <c r="J20" i="10"/>
  <c r="E51" i="10"/>
  <c r="E63" i="10" s="1"/>
  <c r="E75" i="10" s="1"/>
  <c r="E34" i="10"/>
  <c r="E46" i="10" s="1"/>
  <c r="E58" i="10" s="1"/>
  <c r="E70" i="10" s="1"/>
  <c r="F32" i="10"/>
  <c r="F44" i="10" s="1"/>
  <c r="F56" i="10" s="1"/>
  <c r="F68" i="10" s="1"/>
  <c r="G31" i="10"/>
  <c r="I20" i="10"/>
  <c r="I21" i="10" s="1"/>
  <c r="N52" i="10" l="1"/>
  <c r="N54" i="10"/>
  <c r="J32" i="10"/>
  <c r="H32" i="10"/>
  <c r="H33" i="10" s="1"/>
  <c r="H34" i="10" s="1"/>
  <c r="H35" i="10" s="1"/>
  <c r="H36" i="10" s="1"/>
  <c r="H37" i="10" s="1"/>
  <c r="H22" i="10"/>
  <c r="I32" i="10"/>
  <c r="I33" i="10" s="1"/>
  <c r="I34" i="10" s="1"/>
  <c r="I35" i="10" s="1"/>
  <c r="G43" i="10"/>
  <c r="H44" i="10" s="1"/>
  <c r="H45" i="10" s="1"/>
  <c r="H46" i="10" s="1"/>
  <c r="H47" i="10" s="1"/>
  <c r="H48" i="10" s="1"/>
  <c r="H49" i="10" s="1"/>
  <c r="H50" i="10" s="1"/>
  <c r="H51" i="10" s="1"/>
  <c r="K32" i="10"/>
  <c r="P49" i="10" s="1"/>
  <c r="P51" i="10" s="1"/>
  <c r="K21" i="10"/>
  <c r="O52" i="10" s="1"/>
  <c r="O54" i="10" s="1"/>
  <c r="J21" i="10"/>
  <c r="I22" i="10"/>
  <c r="N57" i="10" l="1"/>
  <c r="N55" i="10"/>
  <c r="J22" i="10"/>
  <c r="J33" i="10"/>
  <c r="J34" i="10" s="1"/>
  <c r="J35" i="10" s="1"/>
  <c r="K33" i="10"/>
  <c r="H23" i="10"/>
  <c r="H38" i="10"/>
  <c r="I36" i="10"/>
  <c r="G55" i="10"/>
  <c r="H56" i="10" s="1"/>
  <c r="H57" i="10" s="1"/>
  <c r="H58" i="10" s="1"/>
  <c r="H59" i="10" s="1"/>
  <c r="H60" i="10" s="1"/>
  <c r="H61" i="10" s="1"/>
  <c r="H62" i="10" s="1"/>
  <c r="H63" i="10" s="1"/>
  <c r="K44" i="10"/>
  <c r="Q49" i="10" s="1"/>
  <c r="T49" i="10" s="1"/>
  <c r="J44" i="10"/>
  <c r="I44" i="10"/>
  <c r="I45" i="10" s="1"/>
  <c r="K22" i="10"/>
  <c r="O55" i="10" s="1"/>
  <c r="I23" i="10"/>
  <c r="N58" i="10" l="1"/>
  <c r="N60" i="10"/>
  <c r="O57" i="10"/>
  <c r="Q51" i="10"/>
  <c r="T51" i="10" s="1"/>
  <c r="K34" i="10"/>
  <c r="P55" i="10" s="1"/>
  <c r="P57" i="10" s="1"/>
  <c r="P52" i="10"/>
  <c r="P54" i="10" s="1"/>
  <c r="H39" i="10"/>
  <c r="H24" i="10"/>
  <c r="J36" i="10"/>
  <c r="I37" i="10"/>
  <c r="J45" i="10"/>
  <c r="I46" i="10"/>
  <c r="K45" i="10"/>
  <c r="Q52" i="10" s="1"/>
  <c r="T52" i="10" s="1"/>
  <c r="G67" i="10"/>
  <c r="H68" i="10" s="1"/>
  <c r="H69" i="10" s="1"/>
  <c r="H70" i="10" s="1"/>
  <c r="H71" i="10" s="1"/>
  <c r="H72" i="10" s="1"/>
  <c r="H73" i="10" s="1"/>
  <c r="H74" i="10" s="1"/>
  <c r="H75" i="10" s="1"/>
  <c r="K56" i="10"/>
  <c r="R49" i="10" s="1"/>
  <c r="J56" i="10"/>
  <c r="I56" i="10"/>
  <c r="I24" i="10"/>
  <c r="J23" i="10"/>
  <c r="K23" i="10"/>
  <c r="O58" i="10" s="1"/>
  <c r="N63" i="10" l="1"/>
  <c r="N61" i="10"/>
  <c r="K46" i="10"/>
  <c r="Q55" i="10" s="1"/>
  <c r="Q57" i="10" s="1"/>
  <c r="U49" i="10"/>
  <c r="R51" i="10"/>
  <c r="U51" i="10" s="1"/>
  <c r="K35" i="10"/>
  <c r="H25" i="10"/>
  <c r="J37" i="10"/>
  <c r="I38" i="10"/>
  <c r="K57" i="10"/>
  <c r="R52" i="10" s="1"/>
  <c r="I57" i="10"/>
  <c r="K68" i="10"/>
  <c r="S49" i="10" s="1"/>
  <c r="J68" i="10"/>
  <c r="I68" i="10"/>
  <c r="J46" i="10"/>
  <c r="K47" i="10" s="1"/>
  <c r="Q58" i="10" s="1"/>
  <c r="I47" i="10"/>
  <c r="K24" i="10"/>
  <c r="O61" i="10" s="1"/>
  <c r="O63" i="10" s="1"/>
  <c r="O60" i="10"/>
  <c r="I25" i="10"/>
  <c r="J24" i="10"/>
  <c r="H26" i="10" l="1"/>
  <c r="N64" i="10"/>
  <c r="N66" i="10"/>
  <c r="H27" i="10"/>
  <c r="U52" i="10"/>
  <c r="R54" i="10"/>
  <c r="U54" i="10" s="1"/>
  <c r="Q54" i="10"/>
  <c r="T54" i="10" s="1"/>
  <c r="V49" i="10"/>
  <c r="S51" i="10"/>
  <c r="V51" i="10" s="1"/>
  <c r="T58" i="10"/>
  <c r="Q60" i="10"/>
  <c r="T60" i="10" s="1"/>
  <c r="T55" i="10"/>
  <c r="T57" i="10"/>
  <c r="K36" i="10"/>
  <c r="P58" i="10"/>
  <c r="P60" i="10" s="1"/>
  <c r="K25" i="10"/>
  <c r="J38" i="10"/>
  <c r="I39" i="10"/>
  <c r="J47" i="10"/>
  <c r="K48" i="10" s="1"/>
  <c r="Q61" i="10" s="1"/>
  <c r="I48" i="10"/>
  <c r="K69" i="10"/>
  <c r="S52" i="10" s="1"/>
  <c r="I69" i="10"/>
  <c r="J57" i="10"/>
  <c r="K58" i="10" s="1"/>
  <c r="R55" i="10" s="1"/>
  <c r="I58" i="10"/>
  <c r="I26" i="10"/>
  <c r="I27" i="10" s="1"/>
  <c r="G39" i="10" s="1"/>
  <c r="J25" i="10"/>
  <c r="N72" i="10" l="1"/>
  <c r="N70" i="10"/>
  <c r="N67" i="10"/>
  <c r="N69" i="10"/>
  <c r="H28" i="10"/>
  <c r="N73" i="10" s="1"/>
  <c r="K26" i="10"/>
  <c r="O67" i="10" s="1"/>
  <c r="O69" i="10" s="1"/>
  <c r="V52" i="10"/>
  <c r="S54" i="10"/>
  <c r="V54" i="10" s="1"/>
  <c r="T61" i="10"/>
  <c r="Q63" i="10"/>
  <c r="T63" i="10" s="1"/>
  <c r="P61" i="10"/>
  <c r="P63" i="10" s="1"/>
  <c r="K37" i="10"/>
  <c r="U55" i="10"/>
  <c r="R57" i="10"/>
  <c r="U57" i="10" s="1"/>
  <c r="O64" i="10"/>
  <c r="O66" i="10" s="1"/>
  <c r="J39" i="10"/>
  <c r="J58" i="10"/>
  <c r="K59" i="10" s="1"/>
  <c r="R58" i="10" s="1"/>
  <c r="I59" i="10"/>
  <c r="J69" i="10"/>
  <c r="K70" i="10" s="1"/>
  <c r="S55" i="10" s="1"/>
  <c r="I70" i="10"/>
  <c r="J48" i="10"/>
  <c r="K49" i="10" s="1"/>
  <c r="Q64" i="10" s="1"/>
  <c r="I49" i="10"/>
  <c r="J26" i="10"/>
  <c r="I28" i="10" l="1"/>
  <c r="G51" i="10"/>
  <c r="T64" i="10"/>
  <c r="Q66" i="10"/>
  <c r="T66" i="10" s="1"/>
  <c r="P64" i="10"/>
  <c r="P66" i="10" s="1"/>
  <c r="K38" i="10"/>
  <c r="V55" i="10"/>
  <c r="S57" i="10"/>
  <c r="V57" i="10" s="1"/>
  <c r="U58" i="10"/>
  <c r="R60" i="10"/>
  <c r="U60" i="10" s="1"/>
  <c r="J49" i="10"/>
  <c r="K50" i="10" s="1"/>
  <c r="Q67" i="10" s="1"/>
  <c r="I50" i="10"/>
  <c r="J70" i="10"/>
  <c r="K71" i="10" s="1"/>
  <c r="S58" i="10" s="1"/>
  <c r="I71" i="10"/>
  <c r="J59" i="10"/>
  <c r="K60" i="10" s="1"/>
  <c r="R61" i="10" s="1"/>
  <c r="I60" i="10"/>
  <c r="K27" i="10"/>
  <c r="J27" i="10"/>
  <c r="G75" i="10" l="1"/>
  <c r="H52" i="10"/>
  <c r="J28" i="10"/>
  <c r="I40" i="10"/>
  <c r="J40" i="10" s="1"/>
  <c r="H40" i="10"/>
  <c r="O70" i="10"/>
  <c r="O72" i="10" s="1"/>
  <c r="K28" i="10"/>
  <c r="O73" i="10" s="1"/>
  <c r="V58" i="10"/>
  <c r="S60" i="10"/>
  <c r="V60" i="10" s="1"/>
  <c r="P67" i="10"/>
  <c r="P69" i="10" s="1"/>
  <c r="K39" i="10"/>
  <c r="T67" i="10"/>
  <c r="Q69" i="10"/>
  <c r="T69" i="10" s="1"/>
  <c r="U61" i="10"/>
  <c r="R63" i="10"/>
  <c r="U63" i="10" s="1"/>
  <c r="J60" i="10"/>
  <c r="K61" i="10" s="1"/>
  <c r="R64" i="10" s="1"/>
  <c r="I61" i="10"/>
  <c r="J71" i="10"/>
  <c r="K72" i="10" s="1"/>
  <c r="S61" i="10" s="1"/>
  <c r="I72" i="10"/>
  <c r="J50" i="10"/>
  <c r="K51" i="10" s="1"/>
  <c r="I51" i="10"/>
  <c r="I52" i="10" s="1"/>
  <c r="Q70" i="10" l="1"/>
  <c r="T70" i="10" s="1"/>
  <c r="V61" i="10"/>
  <c r="S63" i="10"/>
  <c r="V63" i="10" s="1"/>
  <c r="P70" i="10"/>
  <c r="P72" i="10" s="1"/>
  <c r="K40" i="10"/>
  <c r="P73" i="10" s="1"/>
  <c r="U64" i="10"/>
  <c r="R66" i="10"/>
  <c r="U66" i="10" s="1"/>
  <c r="J51" i="10"/>
  <c r="J52" i="10" s="1"/>
  <c r="J72" i="10"/>
  <c r="K73" i="10" s="1"/>
  <c r="S64" i="10" s="1"/>
  <c r="I73" i="10"/>
  <c r="J61" i="10"/>
  <c r="K62" i="10" s="1"/>
  <c r="R67" i="10" s="1"/>
  <c r="I62" i="10"/>
  <c r="Q72" i="10" l="1"/>
  <c r="T72" i="10" s="1"/>
  <c r="K52" i="10"/>
  <c r="Q73" i="10" s="1"/>
  <c r="T73" i="10" s="1"/>
  <c r="U67" i="10"/>
  <c r="R69" i="10"/>
  <c r="U69" i="10" s="1"/>
  <c r="V64" i="10"/>
  <c r="S66" i="10"/>
  <c r="V66" i="10" s="1"/>
  <c r="J62" i="10"/>
  <c r="K63" i="10" s="1"/>
  <c r="R70" i="10" s="1"/>
  <c r="I63" i="10"/>
  <c r="J73" i="10"/>
  <c r="K74" i="10" s="1"/>
  <c r="S67" i="10" s="1"/>
  <c r="I74" i="10"/>
  <c r="U70" i="10" l="1"/>
  <c r="R72" i="10"/>
  <c r="U72" i="10" s="1"/>
  <c r="V67" i="10"/>
  <c r="S69" i="10"/>
  <c r="V69" i="10" s="1"/>
  <c r="J74" i="10"/>
  <c r="K75" i="10" s="1"/>
  <c r="S70" i="10" s="1"/>
  <c r="I75" i="10"/>
  <c r="H64" i="10"/>
  <c r="J63" i="10"/>
  <c r="V70" i="10" l="1"/>
  <c r="S72" i="10"/>
  <c r="V72" i="10" s="1"/>
  <c r="I76" i="10"/>
  <c r="K64" i="10"/>
  <c r="I64" i="10"/>
  <c r="J64" i="10" s="1"/>
  <c r="H76" i="10"/>
  <c r="J75" i="10"/>
  <c r="R73" i="10" l="1"/>
  <c r="U73" i="10" s="1"/>
  <c r="N6" i="10"/>
  <c r="K76" i="10"/>
  <c r="S73" i="10" s="1"/>
  <c r="V73" i="10" s="1"/>
  <c r="J76" i="10"/>
</calcChain>
</file>

<file path=xl/sharedStrings.xml><?xml version="1.0" encoding="utf-8"?>
<sst xmlns="http://schemas.openxmlformats.org/spreadsheetml/2006/main" count="85" uniqueCount="36">
  <si>
    <t>f</t>
    <phoneticPr fontId="1"/>
  </si>
  <si>
    <t>h</t>
    <phoneticPr fontId="1"/>
  </si>
  <si>
    <t>i</t>
    <phoneticPr fontId="1"/>
  </si>
  <si>
    <t>d</t>
    <phoneticPr fontId="1"/>
  </si>
  <si>
    <t>-</t>
    <phoneticPr fontId="1"/>
  </si>
  <si>
    <t>L</t>
    <phoneticPr fontId="1"/>
  </si>
  <si>
    <t>ray 1</t>
    <phoneticPr fontId="1"/>
  </si>
  <si>
    <t>ray 2</t>
    <phoneticPr fontId="1"/>
  </si>
  <si>
    <t>ray4</t>
    <phoneticPr fontId="1"/>
  </si>
  <si>
    <t>HH'</t>
    <phoneticPr fontId="1"/>
  </si>
  <si>
    <t>zp</t>
    <phoneticPr fontId="1"/>
  </si>
  <si>
    <t>y0</t>
    <phoneticPr fontId="1"/>
  </si>
  <si>
    <t>θ</t>
    <phoneticPr fontId="1"/>
  </si>
  <si>
    <t>ｚ</t>
    <phoneticPr fontId="1"/>
  </si>
  <si>
    <t>ray 3</t>
    <phoneticPr fontId="1"/>
  </si>
  <si>
    <t>ray4</t>
  </si>
  <si>
    <t>ray5</t>
  </si>
  <si>
    <t>ray5</t>
    <phoneticPr fontId="1"/>
  </si>
  <si>
    <t>NAo</t>
    <phoneticPr fontId="1"/>
  </si>
  <si>
    <t>ray1</t>
    <phoneticPr fontId="1"/>
  </si>
  <si>
    <t>ray2</t>
  </si>
  <si>
    <t>ray3</t>
  </si>
  <si>
    <t>L, L+HH'</t>
    <phoneticPr fontId="1"/>
  </si>
  <si>
    <t>ray3*</t>
    <phoneticPr fontId="1"/>
  </si>
  <si>
    <t>ray4*</t>
    <phoneticPr fontId="1"/>
  </si>
  <si>
    <t>ray5*</t>
    <phoneticPr fontId="1"/>
  </si>
  <si>
    <t>input</t>
    <phoneticPr fontId="1"/>
  </si>
  <si>
    <t>(object)</t>
  </si>
  <si>
    <t>(object)</t>
    <phoneticPr fontId="1"/>
  </si>
  <si>
    <t>(image)</t>
  </si>
  <si>
    <t>(image)</t>
    <phoneticPr fontId="1"/>
  </si>
  <si>
    <t>output</t>
    <phoneticPr fontId="1"/>
  </si>
  <si>
    <t>β</t>
    <phoneticPr fontId="1"/>
  </si>
  <si>
    <t>data for ray tracing</t>
    <phoneticPr fontId="1"/>
  </si>
  <si>
    <t>NAi</t>
    <phoneticPr fontId="1"/>
  </si>
  <si>
    <t>zp'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</si>
</sst>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u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7" borderId="20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'calculation format'!$O$46</c:f>
              <c:strCache>
                <c:ptCount val="1"/>
                <c:pt idx="0">
                  <c:v>ray1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'calculation format'!$N$48:$N$74</c:f>
              <c:numCache>
                <c:formatCode>General</c:formatCode>
                <c:ptCount val="27"/>
                <c:pt idx="0">
                  <c:v>0</c:v>
                </c:pt>
                <c:pt idx="1">
                  <c:v>200</c:v>
                </c:pt>
                <c:pt idx="3">
                  <c:v>210</c:v>
                </c:pt>
                <c:pt idx="4">
                  <c:v>290</c:v>
                </c:pt>
                <c:pt idx="6">
                  <c:v>300</c:v>
                </c:pt>
                <c:pt idx="7">
                  <c:v>400</c:v>
                </c:pt>
                <c:pt idx="9">
                  <c:v>410</c:v>
                </c:pt>
                <c:pt idx="10">
                  <c:v>410</c:v>
                </c:pt>
                <c:pt idx="12">
                  <c:v>410</c:v>
                </c:pt>
                <c:pt idx="13">
                  <c:v>410</c:v>
                </c:pt>
                <c:pt idx="15">
                  <c:v>410</c:v>
                </c:pt>
                <c:pt idx="16">
                  <c:v>410</c:v>
                </c:pt>
                <c:pt idx="18">
                  <c:v>410</c:v>
                </c:pt>
                <c:pt idx="19">
                  <c:v>410</c:v>
                </c:pt>
                <c:pt idx="21">
                  <c:v>410</c:v>
                </c:pt>
                <c:pt idx="22">
                  <c:v>410</c:v>
                </c:pt>
                <c:pt idx="24">
                  <c:v>410</c:v>
                </c:pt>
                <c:pt idx="25">
                  <c:v>853.9024658203125</c:v>
                </c:pt>
              </c:numCache>
            </c:numRef>
          </c:xVal>
          <c:yVal>
            <c:numRef>
              <c:f>'calculation format'!$O$48:$O$74</c:f>
              <c:numCache>
                <c:formatCode>General</c:formatCode>
                <c:ptCount val="27"/>
                <c:pt idx="0">
                  <c:v>0</c:v>
                </c:pt>
                <c:pt idx="1">
                  <c:v>8</c:v>
                </c:pt>
                <c:pt idx="3">
                  <c:v>8</c:v>
                </c:pt>
                <c:pt idx="4">
                  <c:v>5.8666666666666663</c:v>
                </c:pt>
                <c:pt idx="6">
                  <c:v>5.8666666666666663</c:v>
                </c:pt>
                <c:pt idx="7">
                  <c:v>8.0888888888888886</c:v>
                </c:pt>
                <c:pt idx="9">
                  <c:v>8.0888888888888886</c:v>
                </c:pt>
                <c:pt idx="10">
                  <c:v>8.0888888888888886</c:v>
                </c:pt>
                <c:pt idx="12">
                  <c:v>8.0888888888888886</c:v>
                </c:pt>
                <c:pt idx="13">
                  <c:v>8.0888888888888886</c:v>
                </c:pt>
                <c:pt idx="15">
                  <c:v>8.0888888888888886</c:v>
                </c:pt>
                <c:pt idx="16">
                  <c:v>8.0888888888888886</c:v>
                </c:pt>
                <c:pt idx="18">
                  <c:v>8.0888888888888886</c:v>
                </c:pt>
                <c:pt idx="19">
                  <c:v>8.0888888888888886</c:v>
                </c:pt>
                <c:pt idx="21">
                  <c:v>8.0888888888888886</c:v>
                </c:pt>
                <c:pt idx="22">
                  <c:v>8.0888888888888886</c:v>
                </c:pt>
                <c:pt idx="24">
                  <c:v>8.0888888888888886</c:v>
                </c:pt>
                <c:pt idx="25">
                  <c:v>-5.0623464353805048E-7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C4-4A00-B5F7-5BC4C4CE6A49}"/>
            </c:ext>
          </c:extLst>
        </c:ser>
        <c:ser>
          <c:idx val="1"/>
          <c:order val="1"/>
          <c:tx>
            <c:strRef>
              <c:f>'calculation format'!$P$46</c:f>
              <c:strCache>
                <c:ptCount val="1"/>
                <c:pt idx="0">
                  <c:v>ray2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'calculation format'!$N$48:$N$74</c:f>
              <c:numCache>
                <c:formatCode>General</c:formatCode>
                <c:ptCount val="27"/>
                <c:pt idx="0">
                  <c:v>0</c:v>
                </c:pt>
                <c:pt idx="1">
                  <c:v>200</c:v>
                </c:pt>
                <c:pt idx="3">
                  <c:v>210</c:v>
                </c:pt>
                <c:pt idx="4">
                  <c:v>290</c:v>
                </c:pt>
                <c:pt idx="6">
                  <c:v>300</c:v>
                </c:pt>
                <c:pt idx="7">
                  <c:v>400</c:v>
                </c:pt>
                <c:pt idx="9">
                  <c:v>410</c:v>
                </c:pt>
                <c:pt idx="10">
                  <c:v>410</c:v>
                </c:pt>
                <c:pt idx="12">
                  <c:v>410</c:v>
                </c:pt>
                <c:pt idx="13">
                  <c:v>410</c:v>
                </c:pt>
                <c:pt idx="15">
                  <c:v>410</c:v>
                </c:pt>
                <c:pt idx="16">
                  <c:v>410</c:v>
                </c:pt>
                <c:pt idx="18">
                  <c:v>410</c:v>
                </c:pt>
                <c:pt idx="19">
                  <c:v>410</c:v>
                </c:pt>
                <c:pt idx="21">
                  <c:v>410</c:v>
                </c:pt>
                <c:pt idx="22">
                  <c:v>410</c:v>
                </c:pt>
                <c:pt idx="24">
                  <c:v>410</c:v>
                </c:pt>
                <c:pt idx="25">
                  <c:v>853.9024658203125</c:v>
                </c:pt>
              </c:numCache>
            </c:numRef>
          </c:xVal>
          <c:yVal>
            <c:numRef>
              <c:f>'calculation format'!$P$48:$P$74</c:f>
              <c:numCache>
                <c:formatCode>General</c:formatCode>
                <c:ptCount val="27"/>
                <c:pt idx="0">
                  <c:v>0</c:v>
                </c:pt>
                <c:pt idx="1">
                  <c:v>-8</c:v>
                </c:pt>
                <c:pt idx="3">
                  <c:v>-8</c:v>
                </c:pt>
                <c:pt idx="4">
                  <c:v>-5.8666666666666663</c:v>
                </c:pt>
                <c:pt idx="6">
                  <c:v>-5.8666666666666663</c:v>
                </c:pt>
                <c:pt idx="7">
                  <c:v>-8.0888888888888886</c:v>
                </c:pt>
                <c:pt idx="9">
                  <c:v>-8.0888888888888886</c:v>
                </c:pt>
                <c:pt idx="10">
                  <c:v>-8.0888888888888886</c:v>
                </c:pt>
                <c:pt idx="12">
                  <c:v>-8.0888888888888886</c:v>
                </c:pt>
                <c:pt idx="13">
                  <c:v>-8.0888888888888886</c:v>
                </c:pt>
                <c:pt idx="15">
                  <c:v>-8.0888888888888886</c:v>
                </c:pt>
                <c:pt idx="16">
                  <c:v>-8.0888888888888886</c:v>
                </c:pt>
                <c:pt idx="18">
                  <c:v>-8.0888888888888886</c:v>
                </c:pt>
                <c:pt idx="19">
                  <c:v>-8.0888888888888886</c:v>
                </c:pt>
                <c:pt idx="21">
                  <c:v>-8.0888888888888886</c:v>
                </c:pt>
                <c:pt idx="22">
                  <c:v>-8.0888888888888886</c:v>
                </c:pt>
                <c:pt idx="24">
                  <c:v>-8.0888888888888886</c:v>
                </c:pt>
                <c:pt idx="25">
                  <c:v>5.0623464353805048E-7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C4-4A00-B5F7-5BC4C4CE6A49}"/>
            </c:ext>
          </c:extLst>
        </c:ser>
        <c:ser>
          <c:idx val="2"/>
          <c:order val="2"/>
          <c:tx>
            <c:strRef>
              <c:f>'calculation format'!$Q$46</c:f>
              <c:strCache>
                <c:ptCount val="1"/>
                <c:pt idx="0">
                  <c:v>ray3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'calculation format'!$N$48:$N$74</c:f>
              <c:numCache>
                <c:formatCode>General</c:formatCode>
                <c:ptCount val="27"/>
                <c:pt idx="0">
                  <c:v>0</c:v>
                </c:pt>
                <c:pt idx="1">
                  <c:v>200</c:v>
                </c:pt>
                <c:pt idx="3">
                  <c:v>210</c:v>
                </c:pt>
                <c:pt idx="4">
                  <c:v>290</c:v>
                </c:pt>
                <c:pt idx="6">
                  <c:v>300</c:v>
                </c:pt>
                <c:pt idx="7">
                  <c:v>400</c:v>
                </c:pt>
                <c:pt idx="9">
                  <c:v>410</c:v>
                </c:pt>
                <c:pt idx="10">
                  <c:v>410</c:v>
                </c:pt>
                <c:pt idx="12">
                  <c:v>410</c:v>
                </c:pt>
                <c:pt idx="13">
                  <c:v>410</c:v>
                </c:pt>
                <c:pt idx="15">
                  <c:v>410</c:v>
                </c:pt>
                <c:pt idx="16">
                  <c:v>410</c:v>
                </c:pt>
                <c:pt idx="18">
                  <c:v>410</c:v>
                </c:pt>
                <c:pt idx="19">
                  <c:v>410</c:v>
                </c:pt>
                <c:pt idx="21">
                  <c:v>410</c:v>
                </c:pt>
                <c:pt idx="22">
                  <c:v>410</c:v>
                </c:pt>
                <c:pt idx="24">
                  <c:v>410</c:v>
                </c:pt>
                <c:pt idx="25">
                  <c:v>853.9024658203125</c:v>
                </c:pt>
              </c:numCache>
            </c:numRef>
          </c:xVal>
          <c:yVal>
            <c:numRef>
              <c:f>'calculation format'!$Q$48:$Q$74</c:f>
              <c:numCache>
                <c:formatCode>General</c:formatCode>
                <c:ptCount val="27"/>
                <c:pt idx="0">
                  <c:v>4</c:v>
                </c:pt>
                <c:pt idx="1">
                  <c:v>10.222222222222221</c:v>
                </c:pt>
                <c:pt idx="3">
                  <c:v>10.222222222222221</c:v>
                </c:pt>
                <c:pt idx="4">
                  <c:v>5.8962962962962955</c:v>
                </c:pt>
                <c:pt idx="6">
                  <c:v>5.8962962962962955</c:v>
                </c:pt>
                <c:pt idx="7">
                  <c:v>5.4024691358024679</c:v>
                </c:pt>
                <c:pt idx="9">
                  <c:v>5.4024691358024679</c:v>
                </c:pt>
                <c:pt idx="10">
                  <c:v>5.4024691358024679</c:v>
                </c:pt>
                <c:pt idx="12">
                  <c:v>5.4024691358024679</c:v>
                </c:pt>
                <c:pt idx="13">
                  <c:v>5.4024691358024679</c:v>
                </c:pt>
                <c:pt idx="15">
                  <c:v>5.4024691358024679</c:v>
                </c:pt>
                <c:pt idx="16">
                  <c:v>5.4024691358024679</c:v>
                </c:pt>
                <c:pt idx="18">
                  <c:v>5.4024691358024679</c:v>
                </c:pt>
                <c:pt idx="19">
                  <c:v>5.4024691358024679</c:v>
                </c:pt>
                <c:pt idx="21">
                  <c:v>5.4024691358024679</c:v>
                </c:pt>
                <c:pt idx="22">
                  <c:v>5.4024691358024679</c:v>
                </c:pt>
                <c:pt idx="24">
                  <c:v>5.4024691358024679</c:v>
                </c:pt>
                <c:pt idx="25">
                  <c:v>-8.7804886730151548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C4-4A00-B5F7-5BC4C4CE6A49}"/>
            </c:ext>
          </c:extLst>
        </c:ser>
        <c:ser>
          <c:idx val="3"/>
          <c:order val="3"/>
          <c:tx>
            <c:strRef>
              <c:f>'calculation format'!$R$46</c:f>
              <c:strCache>
                <c:ptCount val="1"/>
                <c:pt idx="0">
                  <c:v>ray4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'calculation format'!$N$48:$N$74</c:f>
              <c:numCache>
                <c:formatCode>General</c:formatCode>
                <c:ptCount val="27"/>
                <c:pt idx="0">
                  <c:v>0</c:v>
                </c:pt>
                <c:pt idx="1">
                  <c:v>200</c:v>
                </c:pt>
                <c:pt idx="3">
                  <c:v>210</c:v>
                </c:pt>
                <c:pt idx="4">
                  <c:v>290</c:v>
                </c:pt>
                <c:pt idx="6">
                  <c:v>300</c:v>
                </c:pt>
                <c:pt idx="7">
                  <c:v>400</c:v>
                </c:pt>
                <c:pt idx="9">
                  <c:v>410</c:v>
                </c:pt>
                <c:pt idx="10">
                  <c:v>410</c:v>
                </c:pt>
                <c:pt idx="12">
                  <c:v>410</c:v>
                </c:pt>
                <c:pt idx="13">
                  <c:v>410</c:v>
                </c:pt>
                <c:pt idx="15">
                  <c:v>410</c:v>
                </c:pt>
                <c:pt idx="16">
                  <c:v>410</c:v>
                </c:pt>
                <c:pt idx="18">
                  <c:v>410</c:v>
                </c:pt>
                <c:pt idx="19">
                  <c:v>410</c:v>
                </c:pt>
                <c:pt idx="21">
                  <c:v>410</c:v>
                </c:pt>
                <c:pt idx="22">
                  <c:v>410</c:v>
                </c:pt>
                <c:pt idx="24">
                  <c:v>410</c:v>
                </c:pt>
                <c:pt idx="25">
                  <c:v>853.9024658203125</c:v>
                </c:pt>
              </c:numCache>
            </c:numRef>
          </c:xVal>
          <c:yVal>
            <c:numRef>
              <c:f>'calculation format'!$R$48:$R$74</c:f>
              <c:numCache>
                <c:formatCode>General</c:formatCode>
                <c:ptCount val="27"/>
                <c:pt idx="0">
                  <c:v>4</c:v>
                </c:pt>
                <c:pt idx="1">
                  <c:v>2.2222222222222223</c:v>
                </c:pt>
                <c:pt idx="3">
                  <c:v>2.2222222222222223</c:v>
                </c:pt>
                <c:pt idx="4">
                  <c:v>2.9629629629629672E-2</c:v>
                </c:pt>
                <c:pt idx="6">
                  <c:v>2.9629629629629672E-2</c:v>
                </c:pt>
                <c:pt idx="7">
                  <c:v>-2.6864197530864198</c:v>
                </c:pt>
                <c:pt idx="9">
                  <c:v>-2.6864197530864198</c:v>
                </c:pt>
                <c:pt idx="10">
                  <c:v>-2.6864197530864198</c:v>
                </c:pt>
                <c:pt idx="12">
                  <c:v>-2.6864197530864198</c:v>
                </c:pt>
                <c:pt idx="13">
                  <c:v>-2.6864197530864198</c:v>
                </c:pt>
                <c:pt idx="15">
                  <c:v>-2.6864197530864198</c:v>
                </c:pt>
                <c:pt idx="16">
                  <c:v>-2.6864197530864198</c:v>
                </c:pt>
                <c:pt idx="18">
                  <c:v>-2.6864197530864198</c:v>
                </c:pt>
                <c:pt idx="19">
                  <c:v>-2.6864197530864198</c:v>
                </c:pt>
                <c:pt idx="21">
                  <c:v>-2.6864197530864198</c:v>
                </c:pt>
                <c:pt idx="22">
                  <c:v>-2.6864197530864198</c:v>
                </c:pt>
                <c:pt idx="24">
                  <c:v>-2.6864197530864198</c:v>
                </c:pt>
                <c:pt idx="25">
                  <c:v>-8.7804881667805112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C4-4A00-B5F7-5BC4C4CE6A49}"/>
            </c:ext>
          </c:extLst>
        </c:ser>
        <c:ser>
          <c:idx val="4"/>
          <c:order val="4"/>
          <c:tx>
            <c:strRef>
              <c:f>'calculation format'!$S$46</c:f>
              <c:strCache>
                <c:ptCount val="1"/>
                <c:pt idx="0">
                  <c:v>ray5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'calculation format'!$N$48:$N$74</c:f>
              <c:numCache>
                <c:formatCode>General</c:formatCode>
                <c:ptCount val="27"/>
                <c:pt idx="0">
                  <c:v>0</c:v>
                </c:pt>
                <c:pt idx="1">
                  <c:v>200</c:v>
                </c:pt>
                <c:pt idx="3">
                  <c:v>210</c:v>
                </c:pt>
                <c:pt idx="4">
                  <c:v>290</c:v>
                </c:pt>
                <c:pt idx="6">
                  <c:v>300</c:v>
                </c:pt>
                <c:pt idx="7">
                  <c:v>400</c:v>
                </c:pt>
                <c:pt idx="9">
                  <c:v>410</c:v>
                </c:pt>
                <c:pt idx="10">
                  <c:v>410</c:v>
                </c:pt>
                <c:pt idx="12">
                  <c:v>410</c:v>
                </c:pt>
                <c:pt idx="13">
                  <c:v>410</c:v>
                </c:pt>
                <c:pt idx="15">
                  <c:v>410</c:v>
                </c:pt>
                <c:pt idx="16">
                  <c:v>410</c:v>
                </c:pt>
                <c:pt idx="18">
                  <c:v>410</c:v>
                </c:pt>
                <c:pt idx="19">
                  <c:v>410</c:v>
                </c:pt>
                <c:pt idx="21">
                  <c:v>410</c:v>
                </c:pt>
                <c:pt idx="22">
                  <c:v>410</c:v>
                </c:pt>
                <c:pt idx="24">
                  <c:v>410</c:v>
                </c:pt>
                <c:pt idx="25">
                  <c:v>853.9024658203125</c:v>
                </c:pt>
              </c:numCache>
            </c:numRef>
          </c:xVal>
          <c:yVal>
            <c:numRef>
              <c:f>'calculation format'!$S$48:$S$74</c:f>
              <c:numCache>
                <c:formatCode>General</c:formatCode>
                <c:ptCount val="27"/>
                <c:pt idx="0">
                  <c:v>4</c:v>
                </c:pt>
                <c:pt idx="1">
                  <c:v>-5.7777777777777786</c:v>
                </c:pt>
                <c:pt idx="3">
                  <c:v>-5.7777777777777786</c:v>
                </c:pt>
                <c:pt idx="4">
                  <c:v>-5.837037037037037</c:v>
                </c:pt>
                <c:pt idx="6">
                  <c:v>-5.837037037037037</c:v>
                </c:pt>
                <c:pt idx="7">
                  <c:v>-10.775308641975293</c:v>
                </c:pt>
                <c:pt idx="9">
                  <c:v>-10.775308641975293</c:v>
                </c:pt>
                <c:pt idx="10">
                  <c:v>-10.775308641975293</c:v>
                </c:pt>
                <c:pt idx="12">
                  <c:v>-10.775308641975293</c:v>
                </c:pt>
                <c:pt idx="13">
                  <c:v>-10.775308641975293</c:v>
                </c:pt>
                <c:pt idx="15">
                  <c:v>-10.775308641975293</c:v>
                </c:pt>
                <c:pt idx="16">
                  <c:v>-10.775308641975293</c:v>
                </c:pt>
                <c:pt idx="18">
                  <c:v>-10.775308641975293</c:v>
                </c:pt>
                <c:pt idx="19">
                  <c:v>-10.775308641975293</c:v>
                </c:pt>
                <c:pt idx="21">
                  <c:v>-10.775308641975293</c:v>
                </c:pt>
                <c:pt idx="22">
                  <c:v>-10.775308641975293</c:v>
                </c:pt>
                <c:pt idx="24">
                  <c:v>-10.775308641975293</c:v>
                </c:pt>
                <c:pt idx="25">
                  <c:v>-8.7804876605458659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5C4-4A00-B5F7-5BC4C4CE6A49}"/>
            </c:ext>
          </c:extLst>
        </c:ser>
        <c:ser>
          <c:idx val="5"/>
          <c:order val="5"/>
          <c:tx>
            <c:strRef>
              <c:f>'calculation format'!$T$46</c:f>
              <c:strCache>
                <c:ptCount val="1"/>
                <c:pt idx="0">
                  <c:v>ray3*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'calculation format'!$N$48:$N$74</c:f>
              <c:numCache>
                <c:formatCode>General</c:formatCode>
                <c:ptCount val="27"/>
                <c:pt idx="0">
                  <c:v>0</c:v>
                </c:pt>
                <c:pt idx="1">
                  <c:v>200</c:v>
                </c:pt>
                <c:pt idx="3">
                  <c:v>210</c:v>
                </c:pt>
                <c:pt idx="4">
                  <c:v>290</c:v>
                </c:pt>
                <c:pt idx="6">
                  <c:v>300</c:v>
                </c:pt>
                <c:pt idx="7">
                  <c:v>400</c:v>
                </c:pt>
                <c:pt idx="9">
                  <c:v>410</c:v>
                </c:pt>
                <c:pt idx="10">
                  <c:v>410</c:v>
                </c:pt>
                <c:pt idx="12">
                  <c:v>410</c:v>
                </c:pt>
                <c:pt idx="13">
                  <c:v>410</c:v>
                </c:pt>
                <c:pt idx="15">
                  <c:v>410</c:v>
                </c:pt>
                <c:pt idx="16">
                  <c:v>410</c:v>
                </c:pt>
                <c:pt idx="18">
                  <c:v>410</c:v>
                </c:pt>
                <c:pt idx="19">
                  <c:v>410</c:v>
                </c:pt>
                <c:pt idx="21">
                  <c:v>410</c:v>
                </c:pt>
                <c:pt idx="22">
                  <c:v>410</c:v>
                </c:pt>
                <c:pt idx="24">
                  <c:v>410</c:v>
                </c:pt>
                <c:pt idx="25">
                  <c:v>853.9024658203125</c:v>
                </c:pt>
              </c:numCache>
            </c:numRef>
          </c:xVal>
          <c:yVal>
            <c:numRef>
              <c:f>'calculation format'!$T$48:$T$74</c:f>
              <c:numCache>
                <c:formatCode>General</c:formatCode>
                <c:ptCount val="27"/>
                <c:pt idx="0">
                  <c:v>-4</c:v>
                </c:pt>
                <c:pt idx="1">
                  <c:v>-10.222222222222221</c:v>
                </c:pt>
                <c:pt idx="3">
                  <c:v>-10.222222222222221</c:v>
                </c:pt>
                <c:pt idx="4">
                  <c:v>-5.8962962962962955</c:v>
                </c:pt>
                <c:pt idx="6">
                  <c:v>-5.8962962962962955</c:v>
                </c:pt>
                <c:pt idx="7">
                  <c:v>-5.4024691358024679</c:v>
                </c:pt>
                <c:pt idx="9">
                  <c:v>-5.4024691358024679</c:v>
                </c:pt>
                <c:pt idx="10">
                  <c:v>-5.4024691358024679</c:v>
                </c:pt>
                <c:pt idx="12">
                  <c:v>-5.4024691358024679</c:v>
                </c:pt>
                <c:pt idx="13">
                  <c:v>-5.4024691358024679</c:v>
                </c:pt>
                <c:pt idx="15">
                  <c:v>-5.4024691358024679</c:v>
                </c:pt>
                <c:pt idx="16">
                  <c:v>-5.4024691358024679</c:v>
                </c:pt>
                <c:pt idx="18">
                  <c:v>-5.4024691358024679</c:v>
                </c:pt>
                <c:pt idx="19">
                  <c:v>-5.4024691358024679</c:v>
                </c:pt>
                <c:pt idx="21">
                  <c:v>-5.4024691358024679</c:v>
                </c:pt>
                <c:pt idx="22">
                  <c:v>-5.4024691358024679</c:v>
                </c:pt>
                <c:pt idx="24">
                  <c:v>-5.4024691358024679</c:v>
                </c:pt>
                <c:pt idx="25">
                  <c:v>8.7804886730151548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5C4-4A00-B5F7-5BC4C4CE6A49}"/>
            </c:ext>
          </c:extLst>
        </c:ser>
        <c:ser>
          <c:idx val="6"/>
          <c:order val="6"/>
          <c:tx>
            <c:strRef>
              <c:f>'calculation format'!$U$46</c:f>
              <c:strCache>
                <c:ptCount val="1"/>
                <c:pt idx="0">
                  <c:v>ray4*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'calculation format'!$N$48:$N$74</c:f>
              <c:numCache>
                <c:formatCode>General</c:formatCode>
                <c:ptCount val="27"/>
                <c:pt idx="0">
                  <c:v>0</c:v>
                </c:pt>
                <c:pt idx="1">
                  <c:v>200</c:v>
                </c:pt>
                <c:pt idx="3">
                  <c:v>210</c:v>
                </c:pt>
                <c:pt idx="4">
                  <c:v>290</c:v>
                </c:pt>
                <c:pt idx="6">
                  <c:v>300</c:v>
                </c:pt>
                <c:pt idx="7">
                  <c:v>400</c:v>
                </c:pt>
                <c:pt idx="9">
                  <c:v>410</c:v>
                </c:pt>
                <c:pt idx="10">
                  <c:v>410</c:v>
                </c:pt>
                <c:pt idx="12">
                  <c:v>410</c:v>
                </c:pt>
                <c:pt idx="13">
                  <c:v>410</c:v>
                </c:pt>
                <c:pt idx="15">
                  <c:v>410</c:v>
                </c:pt>
                <c:pt idx="16">
                  <c:v>410</c:v>
                </c:pt>
                <c:pt idx="18">
                  <c:v>410</c:v>
                </c:pt>
                <c:pt idx="19">
                  <c:v>410</c:v>
                </c:pt>
                <c:pt idx="21">
                  <c:v>410</c:v>
                </c:pt>
                <c:pt idx="22">
                  <c:v>410</c:v>
                </c:pt>
                <c:pt idx="24">
                  <c:v>410</c:v>
                </c:pt>
                <c:pt idx="25">
                  <c:v>853.9024658203125</c:v>
                </c:pt>
              </c:numCache>
            </c:numRef>
          </c:xVal>
          <c:yVal>
            <c:numRef>
              <c:f>'calculation format'!$U$48:$U$74</c:f>
              <c:numCache>
                <c:formatCode>General</c:formatCode>
                <c:ptCount val="27"/>
                <c:pt idx="0">
                  <c:v>-4</c:v>
                </c:pt>
                <c:pt idx="1">
                  <c:v>-2.2222222222222223</c:v>
                </c:pt>
                <c:pt idx="3">
                  <c:v>-2.2222222222222223</c:v>
                </c:pt>
                <c:pt idx="4">
                  <c:v>-2.9629629629629672E-2</c:v>
                </c:pt>
                <c:pt idx="6">
                  <c:v>-2.9629629629629672E-2</c:v>
                </c:pt>
                <c:pt idx="7">
                  <c:v>2.6864197530864198</c:v>
                </c:pt>
                <c:pt idx="9">
                  <c:v>2.6864197530864198</c:v>
                </c:pt>
                <c:pt idx="10">
                  <c:v>2.6864197530864198</c:v>
                </c:pt>
                <c:pt idx="12">
                  <c:v>2.6864197530864198</c:v>
                </c:pt>
                <c:pt idx="13">
                  <c:v>2.6864197530864198</c:v>
                </c:pt>
                <c:pt idx="15">
                  <c:v>2.6864197530864198</c:v>
                </c:pt>
                <c:pt idx="16">
                  <c:v>2.6864197530864198</c:v>
                </c:pt>
                <c:pt idx="18">
                  <c:v>2.6864197530864198</c:v>
                </c:pt>
                <c:pt idx="19">
                  <c:v>2.6864197530864198</c:v>
                </c:pt>
                <c:pt idx="21">
                  <c:v>2.6864197530864198</c:v>
                </c:pt>
                <c:pt idx="22">
                  <c:v>2.6864197530864198</c:v>
                </c:pt>
                <c:pt idx="24">
                  <c:v>2.6864197530864198</c:v>
                </c:pt>
                <c:pt idx="25">
                  <c:v>8.7804881667805112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5C4-4A00-B5F7-5BC4C4CE6A49}"/>
            </c:ext>
          </c:extLst>
        </c:ser>
        <c:ser>
          <c:idx val="7"/>
          <c:order val="7"/>
          <c:tx>
            <c:strRef>
              <c:f>'calculation format'!$V$46</c:f>
              <c:strCache>
                <c:ptCount val="1"/>
                <c:pt idx="0">
                  <c:v>ray5*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'calculation format'!$N$48:$N$74</c:f>
              <c:numCache>
                <c:formatCode>General</c:formatCode>
                <c:ptCount val="27"/>
                <c:pt idx="0">
                  <c:v>0</c:v>
                </c:pt>
                <c:pt idx="1">
                  <c:v>200</c:v>
                </c:pt>
                <c:pt idx="3">
                  <c:v>210</c:v>
                </c:pt>
                <c:pt idx="4">
                  <c:v>290</c:v>
                </c:pt>
                <c:pt idx="6">
                  <c:v>300</c:v>
                </c:pt>
                <c:pt idx="7">
                  <c:v>400</c:v>
                </c:pt>
                <c:pt idx="9">
                  <c:v>410</c:v>
                </c:pt>
                <c:pt idx="10">
                  <c:v>410</c:v>
                </c:pt>
                <c:pt idx="12">
                  <c:v>410</c:v>
                </c:pt>
                <c:pt idx="13">
                  <c:v>410</c:v>
                </c:pt>
                <c:pt idx="15">
                  <c:v>410</c:v>
                </c:pt>
                <c:pt idx="16">
                  <c:v>410</c:v>
                </c:pt>
                <c:pt idx="18">
                  <c:v>410</c:v>
                </c:pt>
                <c:pt idx="19">
                  <c:v>410</c:v>
                </c:pt>
                <c:pt idx="21">
                  <c:v>410</c:v>
                </c:pt>
                <c:pt idx="22">
                  <c:v>410</c:v>
                </c:pt>
                <c:pt idx="24">
                  <c:v>410</c:v>
                </c:pt>
                <c:pt idx="25">
                  <c:v>853.9024658203125</c:v>
                </c:pt>
              </c:numCache>
            </c:numRef>
          </c:xVal>
          <c:yVal>
            <c:numRef>
              <c:f>'calculation format'!$V$48:$V$74</c:f>
              <c:numCache>
                <c:formatCode>General</c:formatCode>
                <c:ptCount val="27"/>
                <c:pt idx="0">
                  <c:v>-4</c:v>
                </c:pt>
                <c:pt idx="1">
                  <c:v>5.7777777777777786</c:v>
                </c:pt>
                <c:pt idx="3">
                  <c:v>5.7777777777777786</c:v>
                </c:pt>
                <c:pt idx="4">
                  <c:v>5.837037037037037</c:v>
                </c:pt>
                <c:pt idx="6">
                  <c:v>5.837037037037037</c:v>
                </c:pt>
                <c:pt idx="7">
                  <c:v>10.775308641975293</c:v>
                </c:pt>
                <c:pt idx="9">
                  <c:v>10.775308641975293</c:v>
                </c:pt>
                <c:pt idx="10">
                  <c:v>10.775308641975293</c:v>
                </c:pt>
                <c:pt idx="12">
                  <c:v>10.775308641975293</c:v>
                </c:pt>
                <c:pt idx="13">
                  <c:v>10.775308641975293</c:v>
                </c:pt>
                <c:pt idx="15">
                  <c:v>10.775308641975293</c:v>
                </c:pt>
                <c:pt idx="16">
                  <c:v>10.775308641975293</c:v>
                </c:pt>
                <c:pt idx="18">
                  <c:v>10.775308641975293</c:v>
                </c:pt>
                <c:pt idx="19">
                  <c:v>10.775308641975293</c:v>
                </c:pt>
                <c:pt idx="21">
                  <c:v>10.775308641975293</c:v>
                </c:pt>
                <c:pt idx="22">
                  <c:v>10.775308641975293</c:v>
                </c:pt>
                <c:pt idx="24">
                  <c:v>10.775308641975293</c:v>
                </c:pt>
                <c:pt idx="25">
                  <c:v>8.7804876605458659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5C4-4A00-B5F7-5BC4C4CE6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813416"/>
        <c:axId val="553814856"/>
      </c:scatterChart>
      <c:valAx>
        <c:axId val="553813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L, L+HH'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3814856"/>
        <c:crosses val="autoZero"/>
        <c:crossBetween val="midCat"/>
      </c:valAx>
      <c:valAx>
        <c:axId val="55381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3813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12514</xdr:colOff>
      <xdr:row>7</xdr:row>
      <xdr:rowOff>103909</xdr:rowOff>
    </xdr:from>
    <xdr:to>
      <xdr:col>33</xdr:col>
      <xdr:colOff>193460</xdr:colOff>
      <xdr:row>35</xdr:row>
      <xdr:rowOff>190501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87DF3C-AF3F-2C3D-9EC9-F52E1541C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1A7B9-7F42-4E9F-A712-611F83A66938}">
  <dimension ref="B3:W76"/>
  <sheetViews>
    <sheetView tabSelected="1" zoomScale="59" zoomScaleNormal="59" workbookViewId="0">
      <selection activeCell="AK10" sqref="AK10"/>
    </sheetView>
  </sheetViews>
  <sheetFormatPr defaultRowHeight="18.75" x14ac:dyDescent="0.2"/>
  <cols>
    <col min="1" max="1" width="4.5" style="6" customWidth="1"/>
    <col min="2" max="2" width="8.25" style="1" bestFit="1" customWidth="1"/>
    <col min="3" max="3" width="11.25" style="1" bestFit="1" customWidth="1"/>
    <col min="4" max="4" width="6.5" style="1" customWidth="1"/>
    <col min="5" max="12" width="12.625" style="1" customWidth="1"/>
    <col min="13" max="13" width="5.75" style="1" customWidth="1"/>
    <col min="14" max="14" width="11.5" style="1" customWidth="1"/>
    <col min="15" max="17" width="10.625" style="1" customWidth="1"/>
    <col min="18" max="24" width="10.625" style="6" customWidth="1"/>
    <col min="25" max="16384" width="9" style="6"/>
  </cols>
  <sheetData>
    <row r="3" spans="2:16" s="1" customFormat="1" ht="24.75" thickBot="1" x14ac:dyDescent="0.3">
      <c r="B3" s="30" t="s">
        <v>26</v>
      </c>
      <c r="E3" s="1" t="s">
        <v>18</v>
      </c>
      <c r="F3" s="1" t="s">
        <v>10</v>
      </c>
      <c r="G3" s="1" t="s">
        <v>11</v>
      </c>
      <c r="M3" s="31" t="s">
        <v>31</v>
      </c>
    </row>
    <row r="4" spans="2:16" s="1" customFormat="1" ht="19.5" thickBot="1" x14ac:dyDescent="0.25">
      <c r="E4" s="7">
        <v>0.04</v>
      </c>
      <c r="F4" s="8">
        <v>450</v>
      </c>
      <c r="G4" s="8">
        <v>4</v>
      </c>
      <c r="H4" s="9"/>
    </row>
    <row r="5" spans="2:16" ht="24" x14ac:dyDescent="0.25">
      <c r="N5" s="32" t="s">
        <v>32</v>
      </c>
      <c r="O5" s="32" t="s">
        <v>34</v>
      </c>
      <c r="P5" s="32" t="s">
        <v>35</v>
      </c>
    </row>
    <row r="6" spans="2:16" s="1" customFormat="1" ht="21.75" thickBot="1" x14ac:dyDescent="0.25">
      <c r="D6" s="1" t="s">
        <v>2</v>
      </c>
      <c r="E6" s="1" t="s">
        <v>0</v>
      </c>
      <c r="F6" s="1" t="s">
        <v>9</v>
      </c>
      <c r="G6" s="1" t="s">
        <v>3</v>
      </c>
      <c r="N6" s="33">
        <f>K64/K55</f>
        <v>-2.1951220416951278</v>
      </c>
      <c r="O6" s="33">
        <f>E4/ABS(N6)</f>
        <v>1.8222221471162946E-2</v>
      </c>
      <c r="P6" s="33">
        <f>E63-E63^2/I63-G27</f>
        <v>-639.5859375</v>
      </c>
    </row>
    <row r="7" spans="2:16" s="1" customFormat="1" ht="19.5" thickBot="1" x14ac:dyDescent="0.25">
      <c r="C7" s="1" t="s">
        <v>28</v>
      </c>
      <c r="D7" s="1">
        <v>0</v>
      </c>
      <c r="E7" s="1" t="s">
        <v>4</v>
      </c>
      <c r="F7" s="1" t="s">
        <v>4</v>
      </c>
      <c r="G7" s="13">
        <v>200</v>
      </c>
    </row>
    <row r="8" spans="2:16" s="1" customFormat="1" x14ac:dyDescent="0.2">
      <c r="D8" s="1">
        <v>1</v>
      </c>
      <c r="E8" s="15">
        <v>120</v>
      </c>
      <c r="F8" s="16">
        <v>5</v>
      </c>
      <c r="G8" s="17">
        <v>80</v>
      </c>
    </row>
    <row r="9" spans="2:16" s="1" customFormat="1" x14ac:dyDescent="0.2">
      <c r="D9" s="1">
        <v>2</v>
      </c>
      <c r="E9" s="21">
        <v>-120</v>
      </c>
      <c r="F9" s="22">
        <v>5</v>
      </c>
      <c r="G9" s="17">
        <v>100</v>
      </c>
    </row>
    <row r="10" spans="2:16" x14ac:dyDescent="0.2">
      <c r="D10" s="1">
        <v>3</v>
      </c>
      <c r="E10" s="21">
        <v>200</v>
      </c>
      <c r="F10" s="22">
        <v>5</v>
      </c>
      <c r="G10" s="17">
        <v>0</v>
      </c>
    </row>
    <row r="11" spans="2:16" x14ac:dyDescent="0.2">
      <c r="D11" s="1">
        <v>4</v>
      </c>
      <c r="E11" s="21">
        <f t="shared" ref="E11:E16" si="0">1000000000000</f>
        <v>1000000000000</v>
      </c>
      <c r="F11" s="22">
        <v>0</v>
      </c>
      <c r="G11" s="17">
        <v>0</v>
      </c>
    </row>
    <row r="12" spans="2:16" x14ac:dyDescent="0.2">
      <c r="D12" s="1">
        <v>5</v>
      </c>
      <c r="E12" s="21">
        <f t="shared" si="0"/>
        <v>1000000000000</v>
      </c>
      <c r="F12" s="22">
        <v>0</v>
      </c>
      <c r="G12" s="17">
        <v>0</v>
      </c>
    </row>
    <row r="13" spans="2:16" x14ac:dyDescent="0.2">
      <c r="D13" s="1">
        <v>6</v>
      </c>
      <c r="E13" s="21">
        <f t="shared" si="0"/>
        <v>1000000000000</v>
      </c>
      <c r="F13" s="22">
        <v>0</v>
      </c>
      <c r="G13" s="17">
        <v>0</v>
      </c>
    </row>
    <row r="14" spans="2:16" ht="19.5" thickBot="1" x14ac:dyDescent="0.25">
      <c r="D14" s="1">
        <v>7</v>
      </c>
      <c r="E14" s="21">
        <f t="shared" si="0"/>
        <v>1000000000000</v>
      </c>
      <c r="F14" s="22">
        <v>0</v>
      </c>
      <c r="G14" s="25">
        <v>0</v>
      </c>
    </row>
    <row r="15" spans="2:16" ht="19.5" thickBot="1" x14ac:dyDescent="0.25">
      <c r="D15" s="1">
        <v>8</v>
      </c>
      <c r="E15" s="21">
        <f t="shared" si="0"/>
        <v>1000000000000</v>
      </c>
      <c r="F15" s="25">
        <v>0</v>
      </c>
      <c r="G15" s="18" t="s">
        <v>4</v>
      </c>
    </row>
    <row r="16" spans="2:16" x14ac:dyDescent="0.2">
      <c r="C16" s="1" t="s">
        <v>30</v>
      </c>
      <c r="D16" s="1">
        <v>9</v>
      </c>
      <c r="E16" s="20">
        <f t="shared" si="0"/>
        <v>1000000000000</v>
      </c>
      <c r="G16" s="1" t="s">
        <v>4</v>
      </c>
    </row>
    <row r="18" spans="2:19" ht="24" x14ac:dyDescent="0.25">
      <c r="B18" s="30" t="s">
        <v>6</v>
      </c>
      <c r="D18" s="1" t="s">
        <v>2</v>
      </c>
      <c r="E18" s="1" t="s">
        <v>0</v>
      </c>
      <c r="F18" s="1" t="s">
        <v>9</v>
      </c>
      <c r="G18" s="1" t="s">
        <v>3</v>
      </c>
      <c r="H18" s="1" t="s">
        <v>5</v>
      </c>
      <c r="I18" s="1" t="s">
        <v>13</v>
      </c>
      <c r="J18" s="1" t="s">
        <v>12</v>
      </c>
      <c r="K18" s="1" t="s">
        <v>1</v>
      </c>
    </row>
    <row r="19" spans="2:19" x14ac:dyDescent="0.2">
      <c r="C19" s="1" t="s">
        <v>27</v>
      </c>
      <c r="D19" s="1">
        <v>0</v>
      </c>
      <c r="G19" s="22">
        <f>G7</f>
        <v>200</v>
      </c>
      <c r="J19" s="26">
        <f>E4</f>
        <v>0.04</v>
      </c>
      <c r="K19" s="26">
        <v>0</v>
      </c>
    </row>
    <row r="20" spans="2:19" x14ac:dyDescent="0.2">
      <c r="D20" s="1">
        <v>1</v>
      </c>
      <c r="E20" s="22">
        <f>E8</f>
        <v>120</v>
      </c>
      <c r="F20" s="22">
        <v>10</v>
      </c>
      <c r="G20" s="22">
        <f t="shared" ref="G20:G26" si="1">G8</f>
        <v>80</v>
      </c>
      <c r="H20" s="27">
        <f>G19</f>
        <v>200</v>
      </c>
      <c r="I20" s="27">
        <f>-K19/J19+E20-G19</f>
        <v>-80</v>
      </c>
      <c r="J20" s="27">
        <f>(1-G19/E20)*J19-K19/E20</f>
        <v>-2.6666666666666672E-2</v>
      </c>
      <c r="K20" s="27">
        <f t="shared" ref="K20:K27" si="2">K19+G19*J19</f>
        <v>8</v>
      </c>
    </row>
    <row r="21" spans="2:19" x14ac:dyDescent="0.2">
      <c r="D21" s="1">
        <v>2</v>
      </c>
      <c r="E21" s="22">
        <f>E9</f>
        <v>-120</v>
      </c>
      <c r="F21" s="22">
        <v>10</v>
      </c>
      <c r="G21" s="22">
        <f t="shared" si="1"/>
        <v>100</v>
      </c>
      <c r="H21" s="28">
        <f>H20+G20+F20</f>
        <v>290</v>
      </c>
      <c r="I21" s="28">
        <f>-(E20^2)/I20+E20+E21-G20</f>
        <v>100</v>
      </c>
      <c r="J21" s="28">
        <f>I21/E21*J20</f>
        <v>2.2222222222222227E-2</v>
      </c>
      <c r="K21" s="28">
        <f t="shared" si="2"/>
        <v>5.8666666666666663</v>
      </c>
    </row>
    <row r="22" spans="2:19" x14ac:dyDescent="0.2">
      <c r="D22" s="1">
        <v>3</v>
      </c>
      <c r="E22" s="22">
        <f>E10</f>
        <v>200</v>
      </c>
      <c r="F22" s="22">
        <v>10</v>
      </c>
      <c r="G22" s="22">
        <f t="shared" si="1"/>
        <v>0</v>
      </c>
      <c r="H22" s="28">
        <f t="shared" ref="H22:H27" si="3">H21+G21+F21</f>
        <v>400</v>
      </c>
      <c r="I22" s="28">
        <f>-(E21^2)/I21+E21+E22-G21</f>
        <v>-164</v>
      </c>
      <c r="J22" s="28">
        <f>I22/E22*J21</f>
        <v>-1.8222222222222223E-2</v>
      </c>
      <c r="K22" s="28">
        <f t="shared" si="2"/>
        <v>8.0888888888888886</v>
      </c>
    </row>
    <row r="23" spans="2:19" x14ac:dyDescent="0.2">
      <c r="D23" s="1">
        <v>4</v>
      </c>
      <c r="E23" s="22">
        <f t="shared" ref="E23:E26" si="4">E11</f>
        <v>1000000000000</v>
      </c>
      <c r="F23" s="22">
        <f t="shared" ref="F23:F27" si="5">F11</f>
        <v>0</v>
      </c>
      <c r="G23" s="22">
        <f t="shared" si="1"/>
        <v>0</v>
      </c>
      <c r="H23" s="28">
        <f t="shared" si="3"/>
        <v>410</v>
      </c>
      <c r="I23" s="28">
        <f t="shared" ref="I23:I26" si="6">-(E22^2)/I22+E22+E23-G22</f>
        <v>1000000000443.9025</v>
      </c>
      <c r="J23" s="28">
        <f t="shared" ref="J23:J26" si="7">I23/E23*J22</f>
        <v>-1.8222222230311114E-2</v>
      </c>
      <c r="K23" s="28">
        <f t="shared" si="2"/>
        <v>8.0888888888888886</v>
      </c>
    </row>
    <row r="24" spans="2:19" x14ac:dyDescent="0.2">
      <c r="D24" s="1">
        <v>5</v>
      </c>
      <c r="E24" s="22">
        <f t="shared" si="4"/>
        <v>1000000000000</v>
      </c>
      <c r="F24" s="22">
        <f t="shared" si="5"/>
        <v>0</v>
      </c>
      <c r="G24" s="22">
        <f t="shared" si="1"/>
        <v>0</v>
      </c>
      <c r="H24" s="28">
        <f t="shared" si="3"/>
        <v>410</v>
      </c>
      <c r="I24" s="28">
        <f t="shared" si="6"/>
        <v>1000000000443.9025</v>
      </c>
      <c r="J24" s="28">
        <f t="shared" si="7"/>
        <v>-1.8222222238400004E-2</v>
      </c>
      <c r="K24" s="28">
        <f t="shared" si="2"/>
        <v>8.0888888888888886</v>
      </c>
    </row>
    <row r="25" spans="2:19" s="1" customFormat="1" x14ac:dyDescent="0.2">
      <c r="D25" s="1">
        <v>6</v>
      </c>
      <c r="E25" s="22">
        <f t="shared" si="4"/>
        <v>1000000000000</v>
      </c>
      <c r="F25" s="22">
        <f t="shared" si="5"/>
        <v>0</v>
      </c>
      <c r="G25" s="22">
        <f t="shared" si="1"/>
        <v>0</v>
      </c>
      <c r="H25" s="28">
        <f>H24+G24+F24</f>
        <v>410</v>
      </c>
      <c r="I25" s="28">
        <f t="shared" si="6"/>
        <v>1000000000443.9025</v>
      </c>
      <c r="J25" s="28">
        <f t="shared" si="7"/>
        <v>-1.8222222246488895E-2</v>
      </c>
      <c r="K25" s="28">
        <f t="shared" si="2"/>
        <v>8.0888888888888886</v>
      </c>
    </row>
    <row r="26" spans="2:19" s="1" customFormat="1" x14ac:dyDescent="0.2">
      <c r="D26" s="1">
        <v>7</v>
      </c>
      <c r="E26" s="22">
        <f t="shared" si="4"/>
        <v>1000000000000</v>
      </c>
      <c r="F26" s="22">
        <f t="shared" si="5"/>
        <v>0</v>
      </c>
      <c r="G26" s="22">
        <f t="shared" si="1"/>
        <v>0</v>
      </c>
      <c r="H26" s="28">
        <f t="shared" si="3"/>
        <v>410</v>
      </c>
      <c r="I26" s="28">
        <f t="shared" si="6"/>
        <v>1000000000443.9025</v>
      </c>
      <c r="J26" s="28">
        <f t="shared" si="7"/>
        <v>-1.8222222254577786E-2</v>
      </c>
      <c r="K26" s="28">
        <f t="shared" si="2"/>
        <v>8.0888888888888886</v>
      </c>
    </row>
    <row r="27" spans="2:19" s="1" customFormat="1" x14ac:dyDescent="0.2">
      <c r="D27" s="1">
        <v>8</v>
      </c>
      <c r="E27" s="22">
        <f>E15</f>
        <v>1000000000000</v>
      </c>
      <c r="F27" s="22">
        <f t="shared" si="5"/>
        <v>0</v>
      </c>
      <c r="G27" s="29">
        <f>E27-(E27^2)/I27</f>
        <v>443.9024658203125</v>
      </c>
      <c r="H27" s="28">
        <f t="shared" si="3"/>
        <v>410</v>
      </c>
      <c r="I27" s="28">
        <f>-(E26^2)/I26+E26+E27-G26</f>
        <v>1000000000443.9025</v>
      </c>
      <c r="J27" s="28">
        <f>I27/E27*J26</f>
        <v>-1.8222222262666676E-2</v>
      </c>
      <c r="K27" s="28">
        <f t="shared" si="2"/>
        <v>8.0888888888888886</v>
      </c>
      <c r="R27" s="6"/>
      <c r="S27" s="6"/>
    </row>
    <row r="28" spans="2:19" s="1" customFormat="1" x14ac:dyDescent="0.2">
      <c r="C28" s="1" t="s">
        <v>29</v>
      </c>
      <c r="D28" s="1">
        <v>9</v>
      </c>
      <c r="E28" s="1">
        <f>E16</f>
        <v>1000000000000</v>
      </c>
      <c r="H28" s="28">
        <f>H27+G27+F27</f>
        <v>853.9024658203125</v>
      </c>
      <c r="I28" s="28">
        <f>-(E27^2)/I27+E27+E28-G27</f>
        <v>1000000000000</v>
      </c>
      <c r="J28" s="28">
        <f>I28/E28*J27</f>
        <v>-1.8222222262666676E-2</v>
      </c>
      <c r="K28" s="28">
        <f>K27+G27*J27</f>
        <v>-5.0623464353805048E-7</v>
      </c>
    </row>
    <row r="30" spans="2:19" ht="24" x14ac:dyDescent="0.25">
      <c r="B30" s="30" t="s">
        <v>7</v>
      </c>
      <c r="D30" s="1" t="s">
        <v>2</v>
      </c>
      <c r="E30" s="1" t="s">
        <v>0</v>
      </c>
      <c r="F30" s="1" t="s">
        <v>9</v>
      </c>
      <c r="G30" s="1" t="s">
        <v>3</v>
      </c>
      <c r="H30" s="1" t="s">
        <v>5</v>
      </c>
      <c r="I30" s="1" t="s">
        <v>13</v>
      </c>
      <c r="J30" s="1" t="s">
        <v>12</v>
      </c>
      <c r="K30" s="1" t="s">
        <v>1</v>
      </c>
    </row>
    <row r="31" spans="2:19" x14ac:dyDescent="0.2">
      <c r="C31" s="1" t="s">
        <v>27</v>
      </c>
      <c r="D31" s="1">
        <v>0</v>
      </c>
      <c r="G31" s="22">
        <f t="shared" ref="G31:G38" si="8">G19</f>
        <v>200</v>
      </c>
      <c r="J31" s="26">
        <f>-E4</f>
        <v>-0.04</v>
      </c>
      <c r="K31" s="26">
        <v>0</v>
      </c>
    </row>
    <row r="32" spans="2:19" x14ac:dyDescent="0.2">
      <c r="D32" s="1">
        <v>1</v>
      </c>
      <c r="E32" s="22">
        <f>E$8</f>
        <v>120</v>
      </c>
      <c r="F32" s="22">
        <f>F20</f>
        <v>10</v>
      </c>
      <c r="G32" s="22">
        <f t="shared" si="8"/>
        <v>80</v>
      </c>
      <c r="H32" s="27">
        <f>G31</f>
        <v>200</v>
      </c>
      <c r="I32" s="27">
        <f>-K31/J31+E32-G31</f>
        <v>-80</v>
      </c>
      <c r="J32" s="27">
        <f>(1-G31/E32)*J31-K31/E32</f>
        <v>2.6666666666666672E-2</v>
      </c>
      <c r="K32" s="27">
        <f t="shared" ref="K32:K39" si="9">K31+G31*J31</f>
        <v>-8</v>
      </c>
    </row>
    <row r="33" spans="2:23" x14ac:dyDescent="0.2">
      <c r="D33" s="1">
        <v>2</v>
      </c>
      <c r="E33" s="22">
        <f>E21</f>
        <v>-120</v>
      </c>
      <c r="F33" s="22">
        <f t="shared" ref="F33:F39" si="10">F21</f>
        <v>10</v>
      </c>
      <c r="G33" s="22">
        <f t="shared" si="8"/>
        <v>100</v>
      </c>
      <c r="H33" s="28">
        <f>H32+G32+F32</f>
        <v>290</v>
      </c>
      <c r="I33" s="28">
        <f>-(E32^2)/I32+E32+E33-G32</f>
        <v>100</v>
      </c>
      <c r="J33" s="28">
        <f>I33/E33*J32</f>
        <v>-2.2222222222222227E-2</v>
      </c>
      <c r="K33" s="28">
        <f t="shared" si="9"/>
        <v>-5.8666666666666663</v>
      </c>
    </row>
    <row r="34" spans="2:23" x14ac:dyDescent="0.2">
      <c r="D34" s="1">
        <v>3</v>
      </c>
      <c r="E34" s="22">
        <f>E22</f>
        <v>200</v>
      </c>
      <c r="F34" s="22">
        <f t="shared" si="10"/>
        <v>10</v>
      </c>
      <c r="G34" s="22">
        <f t="shared" si="8"/>
        <v>0</v>
      </c>
      <c r="H34" s="28">
        <f t="shared" ref="H34:H39" si="11">H33+G33+F33</f>
        <v>400</v>
      </c>
      <c r="I34" s="28">
        <f>-(E33^2)/I33+E33+E34-G33</f>
        <v>-164</v>
      </c>
      <c r="J34" s="28">
        <f t="shared" ref="J34:J39" si="12">I34/E34*J33</f>
        <v>1.8222222222222223E-2</v>
      </c>
      <c r="K34" s="28">
        <f t="shared" si="9"/>
        <v>-8.0888888888888886</v>
      </c>
    </row>
    <row r="35" spans="2:23" x14ac:dyDescent="0.2">
      <c r="D35" s="1">
        <v>4</v>
      </c>
      <c r="E35" s="22">
        <f t="shared" ref="E35:E38" si="13">E23</f>
        <v>1000000000000</v>
      </c>
      <c r="F35" s="22">
        <f t="shared" si="10"/>
        <v>0</v>
      </c>
      <c r="G35" s="22">
        <f t="shared" si="8"/>
        <v>0</v>
      </c>
      <c r="H35" s="28">
        <f t="shared" si="11"/>
        <v>410</v>
      </c>
      <c r="I35" s="28">
        <f t="shared" ref="I35:I38" si="14">-(E34^2)/I34+E34+E35-G34</f>
        <v>1000000000443.9025</v>
      </c>
      <c r="J35" s="28">
        <f t="shared" si="12"/>
        <v>1.8222222230311114E-2</v>
      </c>
      <c r="K35" s="28">
        <f t="shared" si="9"/>
        <v>-8.0888888888888886</v>
      </c>
    </row>
    <row r="36" spans="2:23" x14ac:dyDescent="0.2">
      <c r="D36" s="1">
        <v>5</v>
      </c>
      <c r="E36" s="22">
        <f t="shared" si="13"/>
        <v>1000000000000</v>
      </c>
      <c r="F36" s="22">
        <f t="shared" si="10"/>
        <v>0</v>
      </c>
      <c r="G36" s="22">
        <f t="shared" si="8"/>
        <v>0</v>
      </c>
      <c r="H36" s="28">
        <f t="shared" si="11"/>
        <v>410</v>
      </c>
      <c r="I36" s="28">
        <f t="shared" si="14"/>
        <v>1000000000443.9025</v>
      </c>
      <c r="J36" s="28">
        <f t="shared" si="12"/>
        <v>1.8222222238400004E-2</v>
      </c>
      <c r="K36" s="28">
        <f t="shared" si="9"/>
        <v>-8.0888888888888886</v>
      </c>
    </row>
    <row r="37" spans="2:23" x14ac:dyDescent="0.2">
      <c r="D37" s="1">
        <v>6</v>
      </c>
      <c r="E37" s="22">
        <f t="shared" si="13"/>
        <v>1000000000000</v>
      </c>
      <c r="F37" s="22">
        <f t="shared" si="10"/>
        <v>0</v>
      </c>
      <c r="G37" s="22">
        <f t="shared" si="8"/>
        <v>0</v>
      </c>
      <c r="H37" s="28">
        <f t="shared" si="11"/>
        <v>410</v>
      </c>
      <c r="I37" s="28">
        <f t="shared" si="14"/>
        <v>1000000000443.9025</v>
      </c>
      <c r="J37" s="28">
        <f t="shared" si="12"/>
        <v>1.8222222246488895E-2</v>
      </c>
      <c r="K37" s="28">
        <f t="shared" si="9"/>
        <v>-8.0888888888888886</v>
      </c>
    </row>
    <row r="38" spans="2:23" x14ac:dyDescent="0.2">
      <c r="D38" s="1">
        <v>7</v>
      </c>
      <c r="E38" s="22">
        <f t="shared" si="13"/>
        <v>1000000000000</v>
      </c>
      <c r="F38" s="22">
        <f t="shared" si="10"/>
        <v>0</v>
      </c>
      <c r="G38" s="22">
        <f t="shared" si="8"/>
        <v>0</v>
      </c>
      <c r="H38" s="28">
        <f t="shared" si="11"/>
        <v>410</v>
      </c>
      <c r="I38" s="28">
        <f t="shared" si="14"/>
        <v>1000000000443.9025</v>
      </c>
      <c r="J38" s="28">
        <f t="shared" si="12"/>
        <v>1.8222222254577786E-2</v>
      </c>
      <c r="K38" s="28">
        <f t="shared" si="9"/>
        <v>-8.0888888888888886</v>
      </c>
    </row>
    <row r="39" spans="2:23" x14ac:dyDescent="0.2">
      <c r="D39" s="1">
        <v>8</v>
      </c>
      <c r="E39" s="22">
        <f>E27</f>
        <v>1000000000000</v>
      </c>
      <c r="F39" s="22">
        <f t="shared" si="10"/>
        <v>0</v>
      </c>
      <c r="G39" s="29">
        <f>G27</f>
        <v>443.9024658203125</v>
      </c>
      <c r="H39" s="28">
        <f t="shared" si="11"/>
        <v>410</v>
      </c>
      <c r="I39" s="28">
        <f>-(E38^2)/I38+E38+E39-G38</f>
        <v>1000000000443.9025</v>
      </c>
      <c r="J39" s="28">
        <f t="shared" si="12"/>
        <v>1.8222222262666676E-2</v>
      </c>
      <c r="K39" s="28">
        <f t="shared" si="9"/>
        <v>-8.0888888888888886</v>
      </c>
    </row>
    <row r="40" spans="2:23" x14ac:dyDescent="0.2">
      <c r="C40" s="1" t="s">
        <v>29</v>
      </c>
      <c r="D40" s="1">
        <v>9</v>
      </c>
      <c r="E40" s="1">
        <f>E28</f>
        <v>1000000000000</v>
      </c>
      <c r="H40" s="28">
        <f>H39+G39+F39</f>
        <v>853.9024658203125</v>
      </c>
      <c r="I40" s="28">
        <f>-(E39^2)/I39+E39+E40-G39</f>
        <v>1000000000000</v>
      </c>
      <c r="J40" s="28">
        <f>I40/E40*J39</f>
        <v>1.8222222262666676E-2</v>
      </c>
      <c r="K40" s="28">
        <f>K39+G39*J39</f>
        <v>5.0623464353805048E-7</v>
      </c>
    </row>
    <row r="42" spans="2:23" ht="24" x14ac:dyDescent="0.25">
      <c r="B42" s="30" t="s">
        <v>14</v>
      </c>
      <c r="D42" s="1" t="s">
        <v>2</v>
      </c>
      <c r="E42" s="1" t="s">
        <v>0</v>
      </c>
      <c r="F42" s="1" t="s">
        <v>9</v>
      </c>
      <c r="G42" s="1" t="s">
        <v>3</v>
      </c>
      <c r="H42" s="1" t="s">
        <v>5</v>
      </c>
      <c r="I42" s="1" t="s">
        <v>13</v>
      </c>
      <c r="J42" s="1" t="s">
        <v>12</v>
      </c>
      <c r="K42" s="1" t="s">
        <v>1</v>
      </c>
      <c r="M42" s="31" t="s">
        <v>33</v>
      </c>
    </row>
    <row r="43" spans="2:23" x14ac:dyDescent="0.2">
      <c r="C43" s="1" t="s">
        <v>27</v>
      </c>
      <c r="D43" s="1">
        <v>0</v>
      </c>
      <c r="G43" s="22">
        <f t="shared" ref="G43:G50" si="15">G31</f>
        <v>200</v>
      </c>
      <c r="J43" s="26">
        <f>-G4/F4+E4</f>
        <v>3.111111111111111E-2</v>
      </c>
      <c r="K43" s="26">
        <f>G4</f>
        <v>4</v>
      </c>
    </row>
    <row r="44" spans="2:23" x14ac:dyDescent="0.2">
      <c r="D44" s="1">
        <v>1</v>
      </c>
      <c r="E44" s="22">
        <f>E$8</f>
        <v>120</v>
      </c>
      <c r="F44" s="22">
        <f>F32</f>
        <v>10</v>
      </c>
      <c r="G44" s="22">
        <f t="shared" si="15"/>
        <v>80</v>
      </c>
      <c r="H44" s="27">
        <f>G43</f>
        <v>200</v>
      </c>
      <c r="I44" s="27">
        <f>-K43/J43+E44-G43</f>
        <v>-208.57142857142858</v>
      </c>
      <c r="J44" s="27">
        <f>(1-G43/E44)*J43-K43/E44</f>
        <v>-5.407407407407408E-2</v>
      </c>
      <c r="K44" s="27">
        <f t="shared" ref="K44:K51" si="16">K43+G43*J43</f>
        <v>10.222222222222221</v>
      </c>
    </row>
    <row r="45" spans="2:23" x14ac:dyDescent="0.2">
      <c r="D45" s="1">
        <v>2</v>
      </c>
      <c r="E45" s="22">
        <f>E33</f>
        <v>-120</v>
      </c>
      <c r="F45" s="22">
        <f t="shared" ref="F45:F51" si="17">F33</f>
        <v>10</v>
      </c>
      <c r="G45" s="22">
        <f t="shared" si="15"/>
        <v>100</v>
      </c>
      <c r="H45" s="28">
        <f>H44+G44+F44</f>
        <v>290</v>
      </c>
      <c r="I45" s="28">
        <f>-(E44^2)/I44+E44+E45-G44</f>
        <v>-10.958904109589042</v>
      </c>
      <c r="J45" s="28">
        <f>I45/E45*J44</f>
        <v>-4.9382716049382724E-3</v>
      </c>
      <c r="K45" s="28">
        <f t="shared" si="16"/>
        <v>5.8962962962962955</v>
      </c>
      <c r="M45" s="2" t="s">
        <v>2</v>
      </c>
      <c r="N45" s="1" t="s">
        <v>22</v>
      </c>
      <c r="O45" s="3" t="s">
        <v>1</v>
      </c>
      <c r="R45" s="1"/>
      <c r="S45" s="1"/>
      <c r="T45" s="1"/>
      <c r="U45" s="1"/>
      <c r="V45" s="1"/>
      <c r="W45" s="1"/>
    </row>
    <row r="46" spans="2:23" ht="19.5" thickBot="1" x14ac:dyDescent="0.25">
      <c r="D46" s="1">
        <v>3</v>
      </c>
      <c r="E46" s="22">
        <f>E34</f>
        <v>200</v>
      </c>
      <c r="F46" s="22">
        <f t="shared" si="17"/>
        <v>10</v>
      </c>
      <c r="G46" s="22">
        <f t="shared" si="15"/>
        <v>0</v>
      </c>
      <c r="H46" s="28">
        <f t="shared" ref="H46:H51" si="18">H45+G45+F45</f>
        <v>400</v>
      </c>
      <c r="I46" s="28">
        <f>-(E45^2)/I45+E45+E46-G45</f>
        <v>1293.9999999999998</v>
      </c>
      <c r="J46" s="28">
        <f t="shared" ref="J46:J51" si="19">I46/E46*J45</f>
        <v>-3.1950617283950614E-2</v>
      </c>
      <c r="K46" s="28">
        <f t="shared" si="16"/>
        <v>5.4024691358024679</v>
      </c>
      <c r="M46" s="4"/>
      <c r="O46" s="3" t="s">
        <v>19</v>
      </c>
      <c r="P46" s="1" t="s">
        <v>20</v>
      </c>
      <c r="Q46" s="1" t="s">
        <v>21</v>
      </c>
      <c r="R46" s="1" t="s">
        <v>15</v>
      </c>
      <c r="S46" s="1" t="s">
        <v>16</v>
      </c>
      <c r="T46" s="5" t="s">
        <v>23</v>
      </c>
      <c r="U46" s="5" t="s">
        <v>24</v>
      </c>
      <c r="V46" s="5" t="s">
        <v>25</v>
      </c>
    </row>
    <row r="47" spans="2:23" ht="19.5" thickTop="1" x14ac:dyDescent="0.2">
      <c r="D47" s="1">
        <v>4</v>
      </c>
      <c r="E47" s="22">
        <f t="shared" ref="E47:E50" si="20">E35</f>
        <v>1000000000000</v>
      </c>
      <c r="F47" s="22">
        <f t="shared" si="17"/>
        <v>0</v>
      </c>
      <c r="G47" s="22">
        <f t="shared" si="15"/>
        <v>0</v>
      </c>
      <c r="H47" s="28">
        <f t="shared" si="18"/>
        <v>410</v>
      </c>
      <c r="I47" s="28">
        <f t="shared" ref="I47:I50" si="21">-(E46^2)/I46+E46+E47-G46</f>
        <v>1000000000169.0881</v>
      </c>
      <c r="J47" s="28">
        <f t="shared" si="19"/>
        <v>-3.1950617289353084E-2</v>
      </c>
      <c r="K47" s="28">
        <f t="shared" si="16"/>
        <v>5.4024691358024679</v>
      </c>
      <c r="M47" s="10">
        <v>0</v>
      </c>
      <c r="N47" s="11"/>
      <c r="O47" s="12"/>
      <c r="P47" s="11"/>
      <c r="Q47" s="11"/>
      <c r="R47" s="11"/>
      <c r="S47" s="11"/>
      <c r="T47" s="1"/>
      <c r="U47" s="1"/>
      <c r="V47" s="1"/>
      <c r="W47" s="1"/>
    </row>
    <row r="48" spans="2:23" ht="19.5" thickBot="1" x14ac:dyDescent="0.25">
      <c r="D48" s="1">
        <v>5</v>
      </c>
      <c r="E48" s="22">
        <f t="shared" si="20"/>
        <v>1000000000000</v>
      </c>
      <c r="F48" s="22">
        <f t="shared" si="17"/>
        <v>0</v>
      </c>
      <c r="G48" s="22">
        <f t="shared" si="15"/>
        <v>0</v>
      </c>
      <c r="H48" s="28">
        <f t="shared" si="18"/>
        <v>410</v>
      </c>
      <c r="I48" s="28">
        <f t="shared" si="21"/>
        <v>1000000000169.0881</v>
      </c>
      <c r="J48" s="28">
        <f t="shared" si="19"/>
        <v>-3.1950617294755554E-2</v>
      </c>
      <c r="K48" s="28">
        <f t="shared" si="16"/>
        <v>5.4024691358024679</v>
      </c>
      <c r="M48" s="14"/>
      <c r="N48" s="1">
        <v>0</v>
      </c>
      <c r="O48" s="3">
        <f>K19</f>
        <v>0</v>
      </c>
      <c r="P48" s="1">
        <f>K31</f>
        <v>0</v>
      </c>
      <c r="Q48" s="1">
        <f>K43</f>
        <v>4</v>
      </c>
      <c r="R48" s="1">
        <f>K55</f>
        <v>4</v>
      </c>
      <c r="S48" s="1">
        <f>K67</f>
        <v>4</v>
      </c>
      <c r="T48" s="1">
        <f>-Q48</f>
        <v>-4</v>
      </c>
      <c r="U48" s="1">
        <f t="shared" ref="U48:V63" si="22">-R48</f>
        <v>-4</v>
      </c>
      <c r="V48" s="1">
        <f t="shared" si="22"/>
        <v>-4</v>
      </c>
      <c r="W48" s="1"/>
    </row>
    <row r="49" spans="2:23" x14ac:dyDescent="0.2">
      <c r="D49" s="1">
        <v>6</v>
      </c>
      <c r="E49" s="22">
        <f t="shared" si="20"/>
        <v>1000000000000</v>
      </c>
      <c r="F49" s="22">
        <f t="shared" si="17"/>
        <v>0</v>
      </c>
      <c r="G49" s="22">
        <f t="shared" si="15"/>
        <v>0</v>
      </c>
      <c r="H49" s="28">
        <f t="shared" si="18"/>
        <v>410</v>
      </c>
      <c r="I49" s="28">
        <f t="shared" si="21"/>
        <v>1000000000169.0881</v>
      </c>
      <c r="J49" s="28">
        <f t="shared" si="19"/>
        <v>-3.1950617300158024E-2</v>
      </c>
      <c r="K49" s="28">
        <f t="shared" si="16"/>
        <v>5.4024691358024679</v>
      </c>
      <c r="M49" s="2"/>
      <c r="N49" s="18">
        <f>H20</f>
        <v>200</v>
      </c>
      <c r="O49" s="19">
        <f>K20</f>
        <v>8</v>
      </c>
      <c r="P49" s="20">
        <f>K32</f>
        <v>-8</v>
      </c>
      <c r="Q49" s="20">
        <f>K44</f>
        <v>10.222222222222221</v>
      </c>
      <c r="R49" s="20">
        <f>K56</f>
        <v>2.2222222222222223</v>
      </c>
      <c r="S49" s="20">
        <f>K68</f>
        <v>-5.7777777777777786</v>
      </c>
      <c r="T49" s="20">
        <f>-Q49</f>
        <v>-10.222222222222221</v>
      </c>
      <c r="U49" s="20">
        <f t="shared" si="22"/>
        <v>-2.2222222222222223</v>
      </c>
      <c r="V49" s="20">
        <f t="shared" si="22"/>
        <v>5.7777777777777786</v>
      </c>
      <c r="W49" s="1"/>
    </row>
    <row r="50" spans="2:23" x14ac:dyDescent="0.2">
      <c r="D50" s="1">
        <v>7</v>
      </c>
      <c r="E50" s="22">
        <f t="shared" si="20"/>
        <v>1000000000000</v>
      </c>
      <c r="F50" s="22">
        <f t="shared" si="17"/>
        <v>0</v>
      </c>
      <c r="G50" s="22">
        <f t="shared" si="15"/>
        <v>0</v>
      </c>
      <c r="H50" s="28">
        <f t="shared" si="18"/>
        <v>410</v>
      </c>
      <c r="I50" s="28">
        <f t="shared" si="21"/>
        <v>1000000000169.0881</v>
      </c>
      <c r="J50" s="28">
        <f t="shared" si="19"/>
        <v>-3.1950617305560494E-2</v>
      </c>
      <c r="K50" s="28">
        <f t="shared" si="16"/>
        <v>5.4024691358024679</v>
      </c>
      <c r="M50" s="2">
        <v>1</v>
      </c>
      <c r="O50" s="3"/>
      <c r="R50" s="1"/>
      <c r="S50" s="1"/>
      <c r="T50" s="1"/>
      <c r="U50" s="1"/>
      <c r="V50" s="1"/>
      <c r="W50" s="1"/>
    </row>
    <row r="51" spans="2:23" ht="19.5" thickBot="1" x14ac:dyDescent="0.25">
      <c r="D51" s="1">
        <v>8</v>
      </c>
      <c r="E51" s="22">
        <f>E39</f>
        <v>1000000000000</v>
      </c>
      <c r="F51" s="22">
        <f t="shared" si="17"/>
        <v>0</v>
      </c>
      <c r="G51" s="29">
        <f>G39</f>
        <v>443.9024658203125</v>
      </c>
      <c r="H51" s="28">
        <f t="shared" si="18"/>
        <v>410</v>
      </c>
      <c r="I51" s="28">
        <f>-(E50^2)/I50+E50+E51-G50</f>
        <v>1000000000169.0881</v>
      </c>
      <c r="J51" s="28">
        <f t="shared" si="19"/>
        <v>-3.1950617310962964E-2</v>
      </c>
      <c r="K51" s="28">
        <f t="shared" si="16"/>
        <v>5.4024691358024679</v>
      </c>
      <c r="M51" s="14"/>
      <c r="N51" s="1">
        <f>H20+F20</f>
        <v>210</v>
      </c>
      <c r="O51" s="3">
        <f>O49</f>
        <v>8</v>
      </c>
      <c r="P51" s="1">
        <f>P49</f>
        <v>-8</v>
      </c>
      <c r="Q51" s="1">
        <f>Q49</f>
        <v>10.222222222222221</v>
      </c>
      <c r="R51" s="1">
        <f>R49</f>
        <v>2.2222222222222223</v>
      </c>
      <c r="S51" s="1">
        <f>S49</f>
        <v>-5.7777777777777786</v>
      </c>
      <c r="T51" s="23">
        <f t="shared" ref="T51:T73" si="23">-Q51</f>
        <v>-10.222222222222221</v>
      </c>
      <c r="U51" s="23">
        <f t="shared" si="22"/>
        <v>-2.2222222222222223</v>
      </c>
      <c r="V51" s="23">
        <f t="shared" si="22"/>
        <v>5.7777777777777786</v>
      </c>
    </row>
    <row r="52" spans="2:23" x14ac:dyDescent="0.2">
      <c r="C52" s="1" t="s">
        <v>29</v>
      </c>
      <c r="D52" s="1">
        <v>9</v>
      </c>
      <c r="E52" s="1">
        <f>E40</f>
        <v>1000000000000</v>
      </c>
      <c r="H52" s="28">
        <f>H51+G51+F51</f>
        <v>853.9024658203125</v>
      </c>
      <c r="I52" s="28">
        <f>-(E51^2)/I51+E51+E52-G51</f>
        <v>999999999725.18567</v>
      </c>
      <c r="J52" s="28">
        <f>I52/E52*J51</f>
        <v>-3.1950617302182481E-2</v>
      </c>
      <c r="K52" s="28">
        <f>K51+G51*J51</f>
        <v>-8.7804886730151548</v>
      </c>
      <c r="M52" s="24"/>
      <c r="N52" s="18">
        <f>H21</f>
        <v>290</v>
      </c>
      <c r="O52" s="19">
        <f>K21</f>
        <v>5.8666666666666663</v>
      </c>
      <c r="P52" s="20">
        <f>K33</f>
        <v>-5.8666666666666663</v>
      </c>
      <c r="Q52" s="20">
        <f>K45</f>
        <v>5.8962962962962955</v>
      </c>
      <c r="R52" s="20">
        <f>K57</f>
        <v>2.9629629629629672E-2</v>
      </c>
      <c r="S52" s="20">
        <f>K69</f>
        <v>-5.837037037037037</v>
      </c>
      <c r="T52" s="1">
        <f>-Q52</f>
        <v>-5.8962962962962955</v>
      </c>
      <c r="U52" s="1">
        <f t="shared" si="22"/>
        <v>-2.9629629629629672E-2</v>
      </c>
      <c r="V52" s="1">
        <f t="shared" si="22"/>
        <v>5.837037037037037</v>
      </c>
    </row>
    <row r="53" spans="2:23" x14ac:dyDescent="0.2">
      <c r="M53" s="2">
        <v>2</v>
      </c>
      <c r="O53" s="3"/>
      <c r="R53" s="1"/>
      <c r="S53" s="1"/>
      <c r="T53" s="1"/>
      <c r="U53" s="1"/>
      <c r="V53" s="1"/>
    </row>
    <row r="54" spans="2:23" ht="24.75" thickBot="1" x14ac:dyDescent="0.3">
      <c r="B54" s="30" t="s">
        <v>8</v>
      </c>
      <c r="D54" s="1" t="s">
        <v>2</v>
      </c>
      <c r="E54" s="1" t="s">
        <v>0</v>
      </c>
      <c r="F54" s="1" t="s">
        <v>9</v>
      </c>
      <c r="G54" s="1" t="s">
        <v>3</v>
      </c>
      <c r="H54" s="1" t="s">
        <v>5</v>
      </c>
      <c r="I54" s="1" t="s">
        <v>13</v>
      </c>
      <c r="J54" s="1" t="s">
        <v>12</v>
      </c>
      <c r="K54" s="1" t="s">
        <v>1</v>
      </c>
      <c r="M54" s="14"/>
      <c r="N54" s="1">
        <f>H21+F21</f>
        <v>300</v>
      </c>
      <c r="O54" s="3">
        <f>O52</f>
        <v>5.8666666666666663</v>
      </c>
      <c r="P54" s="1">
        <f>P52</f>
        <v>-5.8666666666666663</v>
      </c>
      <c r="Q54" s="23">
        <f>Q52</f>
        <v>5.8962962962962955</v>
      </c>
      <c r="R54" s="23">
        <f>R52</f>
        <v>2.9629629629629672E-2</v>
      </c>
      <c r="S54" s="23">
        <f>S52</f>
        <v>-5.837037037037037</v>
      </c>
      <c r="T54" s="1">
        <f t="shared" si="23"/>
        <v>-5.8962962962962955</v>
      </c>
      <c r="U54" s="1">
        <f t="shared" si="22"/>
        <v>-2.9629629629629672E-2</v>
      </c>
      <c r="V54" s="1">
        <f t="shared" si="22"/>
        <v>5.837037037037037</v>
      </c>
    </row>
    <row r="55" spans="2:23" x14ac:dyDescent="0.2">
      <c r="C55" s="1" t="s">
        <v>27</v>
      </c>
      <c r="D55" s="1">
        <v>0</v>
      </c>
      <c r="G55" s="22">
        <f t="shared" ref="G55:G62" si="24">G43</f>
        <v>200</v>
      </c>
      <c r="J55" s="26">
        <f>-G4/F4</f>
        <v>-8.8888888888888889E-3</v>
      </c>
      <c r="K55" s="26">
        <f>G4</f>
        <v>4</v>
      </c>
      <c r="M55" s="24"/>
      <c r="N55" s="18">
        <f>H22</f>
        <v>400</v>
      </c>
      <c r="O55" s="19">
        <f>K22</f>
        <v>8.0888888888888886</v>
      </c>
      <c r="P55" s="20">
        <f>K34</f>
        <v>-8.0888888888888886</v>
      </c>
      <c r="Q55" s="20">
        <f>K46</f>
        <v>5.4024691358024679</v>
      </c>
      <c r="R55" s="20">
        <f>K58</f>
        <v>-2.6864197530864198</v>
      </c>
      <c r="S55" s="20">
        <f>K70</f>
        <v>-10.775308641975293</v>
      </c>
      <c r="T55" s="20">
        <f t="shared" si="23"/>
        <v>-5.4024691358024679</v>
      </c>
      <c r="U55" s="20">
        <f t="shared" si="22"/>
        <v>2.6864197530864198</v>
      </c>
      <c r="V55" s="20">
        <f t="shared" si="22"/>
        <v>10.775308641975293</v>
      </c>
    </row>
    <row r="56" spans="2:23" x14ac:dyDescent="0.2">
      <c r="D56" s="1">
        <v>1</v>
      </c>
      <c r="E56" s="22">
        <f>E$8</f>
        <v>120</v>
      </c>
      <c r="F56" s="22">
        <f>F44</f>
        <v>10</v>
      </c>
      <c r="G56" s="22">
        <f t="shared" si="24"/>
        <v>80</v>
      </c>
      <c r="H56" s="27">
        <f>G55</f>
        <v>200</v>
      </c>
      <c r="I56" s="27">
        <f>-K55/J55+E56-G55</f>
        <v>370</v>
      </c>
      <c r="J56" s="27">
        <f>(1-G55/E56)*J55-K55/E56</f>
        <v>-2.7407407407407408E-2</v>
      </c>
      <c r="K56" s="27">
        <f t="shared" ref="K56:K64" si="25">K55+G55*J55</f>
        <v>2.2222222222222223</v>
      </c>
      <c r="M56" s="2">
        <v>3</v>
      </c>
      <c r="O56" s="3"/>
      <c r="R56" s="1"/>
      <c r="S56" s="1"/>
      <c r="T56" s="1"/>
      <c r="U56" s="1"/>
      <c r="V56" s="1"/>
    </row>
    <row r="57" spans="2:23" ht="19.5" thickBot="1" x14ac:dyDescent="0.25">
      <c r="D57" s="1">
        <v>2</v>
      </c>
      <c r="E57" s="22">
        <f>E45</f>
        <v>-120</v>
      </c>
      <c r="F57" s="22">
        <f t="shared" ref="F57:F63" si="26">F45</f>
        <v>10</v>
      </c>
      <c r="G57" s="22">
        <f t="shared" si="24"/>
        <v>100</v>
      </c>
      <c r="H57" s="28">
        <f>H56+G56+F56</f>
        <v>290</v>
      </c>
      <c r="I57" s="28">
        <f>-(E56^2)/I56+E56+E57-G56</f>
        <v>-118.91891891891892</v>
      </c>
      <c r="J57" s="28">
        <f>I57/E57*J56</f>
        <v>-2.7160493827160494E-2</v>
      </c>
      <c r="K57" s="28">
        <f t="shared" si="25"/>
        <v>2.9629629629629672E-2</v>
      </c>
      <c r="M57" s="14"/>
      <c r="N57" s="1">
        <f>H22+F22</f>
        <v>410</v>
      </c>
      <c r="O57" s="3">
        <f>O55</f>
        <v>8.0888888888888886</v>
      </c>
      <c r="P57" s="1">
        <f>P55</f>
        <v>-8.0888888888888886</v>
      </c>
      <c r="Q57" s="23">
        <f>Q55</f>
        <v>5.4024691358024679</v>
      </c>
      <c r="R57" s="23">
        <f>R55</f>
        <v>-2.6864197530864198</v>
      </c>
      <c r="S57" s="23">
        <f>S55</f>
        <v>-10.775308641975293</v>
      </c>
      <c r="T57" s="23">
        <f t="shared" si="23"/>
        <v>-5.4024691358024679</v>
      </c>
      <c r="U57" s="23">
        <f t="shared" si="22"/>
        <v>2.6864197530864198</v>
      </c>
      <c r="V57" s="23">
        <f t="shared" si="22"/>
        <v>10.775308641975293</v>
      </c>
    </row>
    <row r="58" spans="2:23" x14ac:dyDescent="0.2">
      <c r="D58" s="1">
        <v>3</v>
      </c>
      <c r="E58" s="22">
        <f>E46</f>
        <v>200</v>
      </c>
      <c r="F58" s="22">
        <f t="shared" si="26"/>
        <v>10</v>
      </c>
      <c r="G58" s="22">
        <f t="shared" si="24"/>
        <v>0</v>
      </c>
      <c r="H58" s="28">
        <f t="shared" ref="H58:H64" si="27">H57+G57+F57</f>
        <v>400</v>
      </c>
      <c r="I58" s="28">
        <f>-(E57^2)/I57+E57+E58-G57</f>
        <v>101.09090909090909</v>
      </c>
      <c r="J58" s="28">
        <f t="shared" ref="J58:J64" si="28">I58/E58*J57</f>
        <v>-1.3728395061728396E-2</v>
      </c>
      <c r="K58" s="28">
        <f t="shared" si="25"/>
        <v>-2.6864197530864198</v>
      </c>
      <c r="M58" s="24"/>
      <c r="N58" s="18">
        <f>H23</f>
        <v>410</v>
      </c>
      <c r="O58" s="19">
        <f>K23</f>
        <v>8.0888888888888886</v>
      </c>
      <c r="P58" s="20">
        <f>K35</f>
        <v>-8.0888888888888886</v>
      </c>
      <c r="Q58" s="20">
        <f>K47</f>
        <v>5.4024691358024679</v>
      </c>
      <c r="R58" s="20">
        <f>K59</f>
        <v>-2.6864197530864198</v>
      </c>
      <c r="S58" s="20">
        <f>K71</f>
        <v>-10.775308641975293</v>
      </c>
      <c r="T58" s="1">
        <f t="shared" si="23"/>
        <v>-5.4024691358024679</v>
      </c>
      <c r="U58" s="1">
        <f t="shared" si="22"/>
        <v>2.6864197530864198</v>
      </c>
      <c r="V58" s="1">
        <f t="shared" si="22"/>
        <v>10.775308641975293</v>
      </c>
    </row>
    <row r="59" spans="2:23" s="1" customFormat="1" x14ac:dyDescent="0.2">
      <c r="D59" s="1">
        <v>4</v>
      </c>
      <c r="E59" s="22">
        <f t="shared" ref="E59:E62" si="29">E47</f>
        <v>1000000000000</v>
      </c>
      <c r="F59" s="22">
        <f t="shared" si="26"/>
        <v>0</v>
      </c>
      <c r="G59" s="22">
        <f t="shared" si="24"/>
        <v>0</v>
      </c>
      <c r="H59" s="28">
        <f t="shared" si="27"/>
        <v>410</v>
      </c>
      <c r="I59" s="28">
        <f t="shared" ref="I59:I62" si="30">-(E58^2)/I58+E58+E59-G58</f>
        <v>999999999804.31653</v>
      </c>
      <c r="J59" s="28">
        <f t="shared" si="28"/>
        <v>-1.3728395059041975E-2</v>
      </c>
      <c r="K59" s="28">
        <f t="shared" si="25"/>
        <v>-2.6864197530864198</v>
      </c>
      <c r="M59" s="2">
        <v>4</v>
      </c>
      <c r="O59" s="3"/>
      <c r="W59" s="6"/>
    </row>
    <row r="60" spans="2:23" s="1" customFormat="1" ht="19.5" thickBot="1" x14ac:dyDescent="0.25">
      <c r="D60" s="1">
        <v>5</v>
      </c>
      <c r="E60" s="22">
        <f t="shared" si="29"/>
        <v>1000000000000</v>
      </c>
      <c r="F60" s="22">
        <f t="shared" si="26"/>
        <v>0</v>
      </c>
      <c r="G60" s="22">
        <f t="shared" si="24"/>
        <v>0</v>
      </c>
      <c r="H60" s="28">
        <f t="shared" si="27"/>
        <v>410</v>
      </c>
      <c r="I60" s="28">
        <f t="shared" si="30"/>
        <v>999999999804.31653</v>
      </c>
      <c r="J60" s="28">
        <f t="shared" si="28"/>
        <v>-1.3728395056355555E-2</v>
      </c>
      <c r="K60" s="28">
        <f t="shared" si="25"/>
        <v>-2.6864197530864198</v>
      </c>
      <c r="M60" s="14"/>
      <c r="N60" s="1">
        <f>H23+F23</f>
        <v>410</v>
      </c>
      <c r="O60" s="3">
        <f>O58</f>
        <v>8.0888888888888886</v>
      </c>
      <c r="P60" s="1">
        <f>P58</f>
        <v>-8.0888888888888886</v>
      </c>
      <c r="Q60" s="23">
        <f>Q58</f>
        <v>5.4024691358024679</v>
      </c>
      <c r="R60" s="23">
        <f>R58</f>
        <v>-2.6864197530864198</v>
      </c>
      <c r="S60" s="23">
        <f>S58</f>
        <v>-10.775308641975293</v>
      </c>
      <c r="T60" s="1">
        <f t="shared" si="23"/>
        <v>-5.4024691358024679</v>
      </c>
      <c r="U60" s="1">
        <f t="shared" si="22"/>
        <v>2.6864197530864198</v>
      </c>
      <c r="V60" s="1">
        <f t="shared" si="22"/>
        <v>10.775308641975293</v>
      </c>
      <c r="W60" s="6"/>
    </row>
    <row r="61" spans="2:23" s="1" customFormat="1" x14ac:dyDescent="0.2">
      <c r="D61" s="1">
        <v>6</v>
      </c>
      <c r="E61" s="22">
        <f t="shared" si="29"/>
        <v>1000000000000</v>
      </c>
      <c r="F61" s="22">
        <f t="shared" si="26"/>
        <v>0</v>
      </c>
      <c r="G61" s="22">
        <f t="shared" si="24"/>
        <v>0</v>
      </c>
      <c r="H61" s="28">
        <f t="shared" si="27"/>
        <v>410</v>
      </c>
      <c r="I61" s="28">
        <f t="shared" si="30"/>
        <v>999999999804.31653</v>
      </c>
      <c r="J61" s="28">
        <f t="shared" si="28"/>
        <v>-1.3728395053669134E-2</v>
      </c>
      <c r="K61" s="28">
        <f t="shared" si="25"/>
        <v>-2.6864197530864198</v>
      </c>
      <c r="M61" s="2"/>
      <c r="N61" s="18">
        <f>H24</f>
        <v>410</v>
      </c>
      <c r="O61" s="19">
        <f>K24</f>
        <v>8.0888888888888886</v>
      </c>
      <c r="P61" s="20">
        <f>K36</f>
        <v>-8.0888888888888886</v>
      </c>
      <c r="Q61" s="20">
        <f>K48</f>
        <v>5.4024691358024679</v>
      </c>
      <c r="R61" s="20">
        <f>K60</f>
        <v>-2.6864197530864198</v>
      </c>
      <c r="S61" s="20">
        <f>K72</f>
        <v>-10.775308641975293</v>
      </c>
      <c r="T61" s="20">
        <f t="shared" si="23"/>
        <v>-5.4024691358024679</v>
      </c>
      <c r="U61" s="20">
        <f t="shared" si="22"/>
        <v>2.6864197530864198</v>
      </c>
      <c r="V61" s="20">
        <f t="shared" si="22"/>
        <v>10.775308641975293</v>
      </c>
      <c r="W61" s="6"/>
    </row>
    <row r="62" spans="2:23" s="1" customFormat="1" x14ac:dyDescent="0.2">
      <c r="D62" s="1">
        <v>7</v>
      </c>
      <c r="E62" s="22">
        <f t="shared" si="29"/>
        <v>1000000000000</v>
      </c>
      <c r="F62" s="22">
        <f t="shared" si="26"/>
        <v>0</v>
      </c>
      <c r="G62" s="22">
        <f t="shared" si="24"/>
        <v>0</v>
      </c>
      <c r="H62" s="28">
        <f t="shared" si="27"/>
        <v>410</v>
      </c>
      <c r="I62" s="28">
        <f t="shared" si="30"/>
        <v>999999999804.31653</v>
      </c>
      <c r="J62" s="28">
        <f t="shared" si="28"/>
        <v>-1.3728395050982714E-2</v>
      </c>
      <c r="K62" s="28">
        <f t="shared" si="25"/>
        <v>-2.6864197530864198</v>
      </c>
      <c r="M62" s="2">
        <v>5</v>
      </c>
      <c r="O62" s="3"/>
      <c r="W62" s="6"/>
    </row>
    <row r="63" spans="2:23" s="1" customFormat="1" ht="19.5" thickBot="1" x14ac:dyDescent="0.25">
      <c r="D63" s="1">
        <v>8</v>
      </c>
      <c r="E63" s="22">
        <f>E51</f>
        <v>1000000000000</v>
      </c>
      <c r="F63" s="22">
        <f t="shared" si="26"/>
        <v>0</v>
      </c>
      <c r="G63" s="29">
        <f>G51</f>
        <v>443.9024658203125</v>
      </c>
      <c r="H63" s="28">
        <f t="shared" si="27"/>
        <v>410</v>
      </c>
      <c r="I63" s="28">
        <f>-(E62^2)/I62+E62+E63-G62</f>
        <v>999999999804.31653</v>
      </c>
      <c r="J63" s="28">
        <f t="shared" si="28"/>
        <v>-1.3728395048296293E-2</v>
      </c>
      <c r="K63" s="28">
        <f t="shared" si="25"/>
        <v>-2.6864197530864198</v>
      </c>
      <c r="M63" s="14"/>
      <c r="N63" s="1">
        <f>H24+F24</f>
        <v>410</v>
      </c>
      <c r="O63" s="3">
        <f>O61</f>
        <v>8.0888888888888886</v>
      </c>
      <c r="P63" s="1">
        <f>P61</f>
        <v>-8.0888888888888886</v>
      </c>
      <c r="Q63" s="23">
        <f>Q61</f>
        <v>5.4024691358024679</v>
      </c>
      <c r="R63" s="23">
        <f>R61</f>
        <v>-2.6864197530864198</v>
      </c>
      <c r="S63" s="23">
        <f>S61</f>
        <v>-10.775308641975293</v>
      </c>
      <c r="T63" s="23">
        <f t="shared" si="23"/>
        <v>-5.4024691358024679</v>
      </c>
      <c r="U63" s="23">
        <f t="shared" si="22"/>
        <v>2.6864197530864198</v>
      </c>
      <c r="V63" s="23">
        <f t="shared" si="22"/>
        <v>10.775308641975293</v>
      </c>
      <c r="W63" s="6"/>
    </row>
    <row r="64" spans="2:23" s="1" customFormat="1" x14ac:dyDescent="0.2">
      <c r="C64" s="1" t="s">
        <v>29</v>
      </c>
      <c r="D64" s="1">
        <v>9</v>
      </c>
      <c r="E64" s="1">
        <f>E52</f>
        <v>1000000000000</v>
      </c>
      <c r="H64" s="28">
        <f t="shared" si="27"/>
        <v>853.9024658203125</v>
      </c>
      <c r="I64" s="28">
        <f>-(E63^2)/I63+E63+E64-G63</f>
        <v>999999999360.41406</v>
      </c>
      <c r="J64" s="28">
        <f t="shared" si="28"/>
        <v>-1.3728395039515805E-2</v>
      </c>
      <c r="K64" s="28">
        <f t="shared" si="25"/>
        <v>-8.7804881667805112</v>
      </c>
      <c r="M64" s="2"/>
      <c r="N64" s="18">
        <f>H25</f>
        <v>410</v>
      </c>
      <c r="O64" s="19">
        <f>K25</f>
        <v>8.0888888888888886</v>
      </c>
      <c r="P64" s="20">
        <f>K37</f>
        <v>-8.0888888888888886</v>
      </c>
      <c r="Q64" s="20">
        <f>K49</f>
        <v>5.4024691358024679</v>
      </c>
      <c r="R64" s="20">
        <f>K61</f>
        <v>-2.6864197530864198</v>
      </c>
      <c r="S64" s="20">
        <f>K73</f>
        <v>-10.775308641975293</v>
      </c>
      <c r="T64" s="1">
        <f t="shared" si="23"/>
        <v>-5.4024691358024679</v>
      </c>
      <c r="U64" s="1">
        <f t="shared" ref="U64:U73" si="31">-R64</f>
        <v>2.6864197530864198</v>
      </c>
      <c r="V64" s="1">
        <f t="shared" ref="V64:V73" si="32">-S64</f>
        <v>10.775308641975293</v>
      </c>
      <c r="W64" s="6"/>
    </row>
    <row r="65" spans="2:23" x14ac:dyDescent="0.2">
      <c r="M65" s="2">
        <v>6</v>
      </c>
      <c r="O65" s="3"/>
      <c r="R65" s="1"/>
      <c r="S65" s="1"/>
      <c r="T65" s="1"/>
      <c r="U65" s="1"/>
      <c r="V65" s="1"/>
    </row>
    <row r="66" spans="2:23" s="1" customFormat="1" ht="24.75" thickBot="1" x14ac:dyDescent="0.3">
      <c r="B66" s="30" t="s">
        <v>17</v>
      </c>
      <c r="D66" s="1" t="s">
        <v>2</v>
      </c>
      <c r="E66" s="1" t="s">
        <v>0</v>
      </c>
      <c r="F66" s="1" t="s">
        <v>9</v>
      </c>
      <c r="G66" s="1" t="s">
        <v>3</v>
      </c>
      <c r="H66" s="1" t="s">
        <v>5</v>
      </c>
      <c r="I66" s="1" t="s">
        <v>13</v>
      </c>
      <c r="J66" s="1" t="s">
        <v>12</v>
      </c>
      <c r="K66" s="1" t="s">
        <v>1</v>
      </c>
      <c r="M66" s="14"/>
      <c r="N66" s="1">
        <f>H25+F25</f>
        <v>410</v>
      </c>
      <c r="O66" s="3">
        <f>O64</f>
        <v>8.0888888888888886</v>
      </c>
      <c r="P66" s="1">
        <f>P64</f>
        <v>-8.0888888888888886</v>
      </c>
      <c r="Q66" s="23">
        <f>Q64</f>
        <v>5.4024691358024679</v>
      </c>
      <c r="R66" s="23">
        <f>R64</f>
        <v>-2.6864197530864198</v>
      </c>
      <c r="S66" s="23">
        <f>S64</f>
        <v>-10.775308641975293</v>
      </c>
      <c r="T66" s="1">
        <f t="shared" si="23"/>
        <v>-5.4024691358024679</v>
      </c>
      <c r="U66" s="1">
        <f t="shared" si="31"/>
        <v>2.6864197530864198</v>
      </c>
      <c r="V66" s="1">
        <f t="shared" si="32"/>
        <v>10.775308641975293</v>
      </c>
    </row>
    <row r="67" spans="2:23" s="1" customFormat="1" x14ac:dyDescent="0.2">
      <c r="C67" s="1" t="s">
        <v>27</v>
      </c>
      <c r="D67" s="1">
        <v>0</v>
      </c>
      <c r="G67" s="22">
        <f t="shared" ref="G67:G74" si="33">G55</f>
        <v>200</v>
      </c>
      <c r="J67" s="26">
        <f>-G4/F4-E4</f>
        <v>-4.8888888888888891E-2</v>
      </c>
      <c r="K67" s="26">
        <f>G4</f>
        <v>4</v>
      </c>
      <c r="M67" s="2"/>
      <c r="N67" s="18">
        <f>H26</f>
        <v>410</v>
      </c>
      <c r="O67" s="19">
        <f>K26</f>
        <v>8.0888888888888886</v>
      </c>
      <c r="P67" s="20">
        <f>K38</f>
        <v>-8.0888888888888886</v>
      </c>
      <c r="Q67" s="20">
        <f>K50</f>
        <v>5.4024691358024679</v>
      </c>
      <c r="R67" s="20">
        <f>K62</f>
        <v>-2.6864197530864198</v>
      </c>
      <c r="S67" s="20">
        <f>K74</f>
        <v>-10.775308641975293</v>
      </c>
      <c r="T67" s="20">
        <f t="shared" si="23"/>
        <v>-5.4024691358024679</v>
      </c>
      <c r="U67" s="20">
        <f t="shared" si="31"/>
        <v>2.6864197530864198</v>
      </c>
      <c r="V67" s="20">
        <f t="shared" si="32"/>
        <v>10.775308641975293</v>
      </c>
    </row>
    <row r="68" spans="2:23" s="1" customFormat="1" x14ac:dyDescent="0.2">
      <c r="D68" s="1">
        <v>1</v>
      </c>
      <c r="E68" s="22">
        <f>E$8</f>
        <v>120</v>
      </c>
      <c r="F68" s="22">
        <f>F56</f>
        <v>10</v>
      </c>
      <c r="G68" s="22">
        <f t="shared" si="33"/>
        <v>80</v>
      </c>
      <c r="H68" s="27">
        <f>G67</f>
        <v>200</v>
      </c>
      <c r="I68" s="27">
        <f>-K67/J67+E68-G67</f>
        <v>1.818181818181813</v>
      </c>
      <c r="J68" s="27">
        <f>(1-G67/E68)*J67-K67/E68</f>
        <v>-7.4074074074073626E-4</v>
      </c>
      <c r="K68" s="27">
        <f t="shared" ref="K68:K76" si="34">K67+G67*J67</f>
        <v>-5.7777777777777786</v>
      </c>
      <c r="M68" s="2">
        <v>7</v>
      </c>
      <c r="O68" s="3"/>
    </row>
    <row r="69" spans="2:23" s="1" customFormat="1" ht="19.5" thickBot="1" x14ac:dyDescent="0.25">
      <c r="D69" s="1">
        <v>2</v>
      </c>
      <c r="E69" s="22">
        <f>E57</f>
        <v>-120</v>
      </c>
      <c r="F69" s="22">
        <f t="shared" ref="F69:F75" si="35">F57</f>
        <v>10</v>
      </c>
      <c r="G69" s="22">
        <f t="shared" si="33"/>
        <v>100</v>
      </c>
      <c r="H69" s="28">
        <f>H68+G68+F68</f>
        <v>290</v>
      </c>
      <c r="I69" s="28">
        <f>-(E68^2)/I68+E68+E69-G68</f>
        <v>-8000.0000000000227</v>
      </c>
      <c r="J69" s="28">
        <f>I69/E69*J68</f>
        <v>-4.9382716049382561E-2</v>
      </c>
      <c r="K69" s="28">
        <f t="shared" si="34"/>
        <v>-5.837037037037037</v>
      </c>
      <c r="M69" s="14"/>
      <c r="N69" s="1">
        <f>H26+F26</f>
        <v>410</v>
      </c>
      <c r="O69" s="3">
        <f>O67</f>
        <v>8.0888888888888886</v>
      </c>
      <c r="P69" s="1">
        <f>P67</f>
        <v>-8.0888888888888886</v>
      </c>
      <c r="Q69" s="23">
        <f>Q67</f>
        <v>5.4024691358024679</v>
      </c>
      <c r="R69" s="23">
        <f>R67</f>
        <v>-2.6864197530864198</v>
      </c>
      <c r="S69" s="23">
        <f>S67</f>
        <v>-10.775308641975293</v>
      </c>
      <c r="T69" s="23">
        <f t="shared" si="23"/>
        <v>-5.4024691358024679</v>
      </c>
      <c r="U69" s="23">
        <f t="shared" si="31"/>
        <v>2.6864197530864198</v>
      </c>
      <c r="V69" s="23">
        <f t="shared" si="32"/>
        <v>10.775308641975293</v>
      </c>
    </row>
    <row r="70" spans="2:23" s="1" customFormat="1" x14ac:dyDescent="0.2">
      <c r="D70" s="1">
        <v>3</v>
      </c>
      <c r="E70" s="22">
        <f>E58</f>
        <v>200</v>
      </c>
      <c r="F70" s="22">
        <f t="shared" si="35"/>
        <v>10</v>
      </c>
      <c r="G70" s="22">
        <f t="shared" si="33"/>
        <v>0</v>
      </c>
      <c r="H70" s="28">
        <f t="shared" ref="H70:H75" si="36">H69+G69+F69</f>
        <v>400</v>
      </c>
      <c r="I70" s="28">
        <f>-(E69^2)/I69+E69+E70-G69</f>
        <v>-18.200000000000003</v>
      </c>
      <c r="J70" s="28">
        <f t="shared" ref="J70:J76" si="37">I70/E70*J69</f>
        <v>4.4938271604938133E-3</v>
      </c>
      <c r="K70" s="28">
        <f t="shared" si="34"/>
        <v>-10.775308641975293</v>
      </c>
      <c r="M70" s="2"/>
      <c r="N70" s="18">
        <f>H27</f>
        <v>410</v>
      </c>
      <c r="O70" s="19">
        <f>K27</f>
        <v>8.0888888888888886</v>
      </c>
      <c r="P70" s="20">
        <f>K39</f>
        <v>-8.0888888888888886</v>
      </c>
      <c r="Q70" s="20">
        <f>K51</f>
        <v>5.4024691358024679</v>
      </c>
      <c r="R70" s="20">
        <f>K63</f>
        <v>-2.6864197530864198</v>
      </c>
      <c r="S70" s="20">
        <f>K75</f>
        <v>-10.775308641975293</v>
      </c>
      <c r="T70" s="1">
        <f t="shared" si="23"/>
        <v>-5.4024691358024679</v>
      </c>
      <c r="U70" s="1">
        <f t="shared" si="31"/>
        <v>2.6864197530864198</v>
      </c>
      <c r="V70" s="1">
        <f t="shared" si="32"/>
        <v>10.775308641975293</v>
      </c>
      <c r="W70" s="6"/>
    </row>
    <row r="71" spans="2:23" s="1" customFormat="1" x14ac:dyDescent="0.2">
      <c r="D71" s="1">
        <v>4</v>
      </c>
      <c r="E71" s="22">
        <f t="shared" ref="E71:E74" si="38">E59</f>
        <v>1000000000000</v>
      </c>
      <c r="F71" s="22">
        <f t="shared" si="35"/>
        <v>0</v>
      </c>
      <c r="G71" s="22">
        <f t="shared" si="33"/>
        <v>0</v>
      </c>
      <c r="H71" s="28">
        <f t="shared" si="36"/>
        <v>410</v>
      </c>
      <c r="I71" s="28">
        <f t="shared" ref="I71:I74" si="39">-(E70^2)/I70+E70+E71-G70</f>
        <v>1000000002397.8022</v>
      </c>
      <c r="J71" s="28">
        <f t="shared" si="37"/>
        <v>4.4938271712691219E-3</v>
      </c>
      <c r="K71" s="28">
        <f t="shared" si="34"/>
        <v>-10.775308641975293</v>
      </c>
      <c r="M71" s="2">
        <v>8</v>
      </c>
      <c r="O71" s="3"/>
      <c r="W71" s="6"/>
    </row>
    <row r="72" spans="2:23" s="1" customFormat="1" ht="19.5" thickBot="1" x14ac:dyDescent="0.25">
      <c r="D72" s="1">
        <v>5</v>
      </c>
      <c r="E72" s="22">
        <f t="shared" si="38"/>
        <v>1000000000000</v>
      </c>
      <c r="F72" s="22">
        <f t="shared" si="35"/>
        <v>0</v>
      </c>
      <c r="G72" s="22">
        <f t="shared" si="33"/>
        <v>0</v>
      </c>
      <c r="H72" s="28">
        <f t="shared" si="36"/>
        <v>410</v>
      </c>
      <c r="I72" s="28">
        <f t="shared" si="39"/>
        <v>1000000002397.8022</v>
      </c>
      <c r="J72" s="28">
        <f t="shared" si="37"/>
        <v>4.4938271820444305E-3</v>
      </c>
      <c r="K72" s="28">
        <f t="shared" si="34"/>
        <v>-10.775308641975293</v>
      </c>
      <c r="M72" s="14"/>
      <c r="N72" s="1">
        <f>H27+F27</f>
        <v>410</v>
      </c>
      <c r="O72" s="3">
        <f>O70</f>
        <v>8.0888888888888886</v>
      </c>
      <c r="P72" s="1">
        <f>P70</f>
        <v>-8.0888888888888886</v>
      </c>
      <c r="Q72" s="23">
        <f>Q70</f>
        <v>5.4024691358024679</v>
      </c>
      <c r="R72" s="23">
        <f>R70</f>
        <v>-2.6864197530864198</v>
      </c>
      <c r="S72" s="23">
        <f>S70</f>
        <v>-10.775308641975293</v>
      </c>
      <c r="T72" s="1">
        <f t="shared" si="23"/>
        <v>-5.4024691358024679</v>
      </c>
      <c r="U72" s="1">
        <f t="shared" si="31"/>
        <v>2.6864197530864198</v>
      </c>
      <c r="V72" s="1">
        <f t="shared" si="32"/>
        <v>10.775308641975293</v>
      </c>
      <c r="W72" s="6"/>
    </row>
    <row r="73" spans="2:23" s="1" customFormat="1" x14ac:dyDescent="0.2">
      <c r="D73" s="1">
        <v>6</v>
      </c>
      <c r="E73" s="22">
        <f t="shared" si="38"/>
        <v>1000000000000</v>
      </c>
      <c r="F73" s="22">
        <f t="shared" si="35"/>
        <v>0</v>
      </c>
      <c r="G73" s="22">
        <f t="shared" si="33"/>
        <v>0</v>
      </c>
      <c r="H73" s="28">
        <f t="shared" si="36"/>
        <v>410</v>
      </c>
      <c r="I73" s="28">
        <f t="shared" si="39"/>
        <v>1000000002397.8022</v>
      </c>
      <c r="J73" s="28">
        <f t="shared" si="37"/>
        <v>4.4938271928197391E-3</v>
      </c>
      <c r="K73" s="28">
        <f t="shared" si="34"/>
        <v>-10.775308641975293</v>
      </c>
      <c r="M73" s="24"/>
      <c r="N73" s="20">
        <f>H28</f>
        <v>853.9024658203125</v>
      </c>
      <c r="O73" s="19">
        <f>K28</f>
        <v>-5.0623464353805048E-7</v>
      </c>
      <c r="P73" s="20">
        <f>K40</f>
        <v>5.0623464353805048E-7</v>
      </c>
      <c r="Q73" s="20">
        <f>K52</f>
        <v>-8.7804886730151548</v>
      </c>
      <c r="R73" s="20">
        <f>K64</f>
        <v>-8.7804881667805112</v>
      </c>
      <c r="S73" s="20">
        <f>K76</f>
        <v>-8.7804876605458659</v>
      </c>
      <c r="T73" s="20">
        <f t="shared" si="23"/>
        <v>8.7804886730151548</v>
      </c>
      <c r="U73" s="20">
        <f t="shared" si="31"/>
        <v>8.7804881667805112</v>
      </c>
      <c r="V73" s="20">
        <f t="shared" si="32"/>
        <v>8.7804876605458659</v>
      </c>
      <c r="W73" s="6"/>
    </row>
    <row r="74" spans="2:23" s="1" customFormat="1" x14ac:dyDescent="0.2">
      <c r="D74" s="1">
        <v>7</v>
      </c>
      <c r="E74" s="22">
        <f t="shared" si="38"/>
        <v>1000000000000</v>
      </c>
      <c r="F74" s="22">
        <f t="shared" si="35"/>
        <v>0</v>
      </c>
      <c r="G74" s="22">
        <f t="shared" si="33"/>
        <v>0</v>
      </c>
      <c r="H74" s="28">
        <f t="shared" si="36"/>
        <v>410</v>
      </c>
      <c r="I74" s="28">
        <f t="shared" si="39"/>
        <v>1000000002397.8022</v>
      </c>
      <c r="J74" s="28">
        <f t="shared" si="37"/>
        <v>4.4938272035950477E-3</v>
      </c>
      <c r="K74" s="28">
        <f t="shared" si="34"/>
        <v>-10.775308641975293</v>
      </c>
      <c r="M74" s="2">
        <v>9</v>
      </c>
      <c r="O74" s="3"/>
      <c r="W74" s="6"/>
    </row>
    <row r="75" spans="2:23" s="1" customFormat="1" x14ac:dyDescent="0.2">
      <c r="D75" s="1">
        <v>8</v>
      </c>
      <c r="E75" s="22">
        <f>E63</f>
        <v>1000000000000</v>
      </c>
      <c r="F75" s="22">
        <f t="shared" si="35"/>
        <v>0</v>
      </c>
      <c r="G75" s="29">
        <f>G63</f>
        <v>443.9024658203125</v>
      </c>
      <c r="H75" s="28">
        <f t="shared" si="36"/>
        <v>410</v>
      </c>
      <c r="I75" s="28">
        <f>-(E74^2)/I74+E74+E75-G74</f>
        <v>1000000002397.8022</v>
      </c>
      <c r="J75" s="28">
        <f t="shared" si="37"/>
        <v>4.4938272143703563E-3</v>
      </c>
      <c r="K75" s="28">
        <f t="shared" si="34"/>
        <v>-10.775308641975293</v>
      </c>
      <c r="R75" s="6"/>
      <c r="S75" s="6"/>
      <c r="T75" s="6"/>
      <c r="U75" s="6"/>
      <c r="V75" s="6"/>
      <c r="W75" s="6"/>
    </row>
    <row r="76" spans="2:23" x14ac:dyDescent="0.2">
      <c r="C76" s="1" t="s">
        <v>29</v>
      </c>
      <c r="D76" s="1">
        <v>9</v>
      </c>
      <c r="E76" s="1">
        <f>E64</f>
        <v>1000000000000</v>
      </c>
      <c r="H76" s="28">
        <f>H75+G75+F75</f>
        <v>853.9024658203125</v>
      </c>
      <c r="I76" s="28">
        <f>-(E75^2)/I75+E75+E76-G75</f>
        <v>1000000001953.8998</v>
      </c>
      <c r="J76" s="28">
        <f t="shared" si="37"/>
        <v>4.4938272231508439E-3</v>
      </c>
      <c r="K76" s="28">
        <f t="shared" si="34"/>
        <v>-8.7804876605458659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calculation 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2025-06-14T22:44:40Z</dcterms:modified>
</cp:coreProperties>
</file>